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پرتفوی صندوق\"/>
    </mc:Choice>
  </mc:AlternateContent>
  <bookViews>
    <workbookView xWindow="0" yWindow="0" windowWidth="20400" windowHeight="73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'!$A$1:$H$9</definedName>
    <definedName name="_xlnm.Print_Area" localSheetId="7">'درآمد سود سهام '!$A$1:$L$12</definedName>
    <definedName name="_xlnm.Print_Area" localSheetId="8">'درآمد ناشی از تغییر قیمت اوراق '!$A$1:$K$16</definedName>
    <definedName name="_xlnm.Print_Area" localSheetId="9">'درآمد ناشی از فروش '!$A$1:$K$17</definedName>
    <definedName name="_xlnm.Print_Area" localSheetId="5">'سپرده '!$A$1:$L$11</definedName>
    <definedName name="_xlnm.Print_Area" localSheetId="11">'سرمایه‌گذاری در اوراق بهادار '!$A$1:$K$10</definedName>
    <definedName name="_xlnm.Print_Area" localSheetId="10">'سرمایه‌گذاری در سهام '!$A$1:$M$16</definedName>
    <definedName name="_xlnm.Print_Area" localSheetId="6">'سود اوراق بهادار و سپرده بانکی '!$A$1:$L$11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K10" i="7" l="1"/>
  <c r="I10" i="7"/>
  <c r="H10" i="7"/>
  <c r="F10" i="7"/>
  <c r="K8" i="7"/>
  <c r="J10" i="7"/>
  <c r="G6" i="13" l="1"/>
  <c r="E8" i="13"/>
  <c r="E6" i="13"/>
  <c r="G8" i="13"/>
  <c r="F8" i="13"/>
  <c r="D8" i="13"/>
  <c r="E9" i="15"/>
  <c r="E8" i="15"/>
  <c r="E7" i="15"/>
  <c r="E6" i="15"/>
  <c r="D9" i="15"/>
  <c r="C10" i="14"/>
  <c r="L9" i="11"/>
  <c r="L8" i="11"/>
  <c r="G10" i="11"/>
  <c r="L12" i="11"/>
  <c r="L10" i="11"/>
  <c r="L7" i="11"/>
  <c r="L6" i="11"/>
  <c r="G13" i="11"/>
  <c r="G8" i="11"/>
  <c r="G7" i="11"/>
  <c r="G6" i="11"/>
  <c r="F14" i="11"/>
  <c r="E14" i="11"/>
  <c r="D14" i="11"/>
  <c r="H16" i="10"/>
  <c r="D16" i="10"/>
  <c r="E16" i="10"/>
  <c r="F16" i="10"/>
  <c r="I16" i="10"/>
  <c r="J16" i="10"/>
  <c r="J15" i="9"/>
  <c r="I15" i="9"/>
  <c r="H15" i="9"/>
  <c r="F15" i="9"/>
  <c r="E15" i="9"/>
  <c r="D15" i="9"/>
  <c r="K11" i="8"/>
  <c r="J11" i="8"/>
  <c r="I11" i="8"/>
  <c r="J10" i="6"/>
  <c r="I10" i="6"/>
  <c r="H10" i="6"/>
  <c r="G10" i="6"/>
  <c r="K10" i="6"/>
  <c r="N14" i="1"/>
  <c r="J8" i="1"/>
  <c r="J9" i="1"/>
  <c r="J10" i="1"/>
  <c r="J11" i="1"/>
  <c r="J12" i="1"/>
  <c r="J13" i="1"/>
  <c r="J7" i="1"/>
  <c r="M14" i="1"/>
  <c r="L14" i="1"/>
  <c r="D14" i="1"/>
  <c r="E14" i="1"/>
  <c r="G14" i="1"/>
  <c r="J9" i="12" l="1"/>
  <c r="I9" i="12"/>
  <c r="H9" i="12"/>
  <c r="G9" i="12"/>
  <c r="F9" i="12"/>
  <c r="E9" i="12"/>
  <c r="D9" i="12"/>
  <c r="C9" i="12"/>
  <c r="K14" i="11"/>
  <c r="J14" i="11"/>
  <c r="I14" i="11"/>
  <c r="H14" i="11"/>
  <c r="H8" i="7"/>
  <c r="H7" i="7"/>
  <c r="I14" i="1"/>
  <c r="C14" i="11" l="1"/>
  <c r="H11" i="8" l="1"/>
  <c r="G11" i="8"/>
  <c r="F11" i="8"/>
  <c r="G11" i="11" l="1"/>
  <c r="G12" i="11"/>
  <c r="B10" i="14" l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<sst xmlns="http://schemas.openxmlformats.org/spreadsheetml/2006/main" count="462" uniqueCount="125">
  <si>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</si>
  <si>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</si>
  <si>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</si>
  <si>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</si>
  <si>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</si>
  <si>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</si>
  <si>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</si>
  <si>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</si>
  <si>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</si>
  <si>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</si>
  <si>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</si>
  <si>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</si>
  <si>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</si>
  <si>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</si>
  <si>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</si>
  <si>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</si>
  <si>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</si>
  <si>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</si>
  <si>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</si>
  <si>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</si>
  <si>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</si>
  <si>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</si>
  <si>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</si>
  <si>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</si>
  <si>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</si>
  <si>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</si>
  <si>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</si>
  <si>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</si>
  <si>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</si>
  <si>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</si>
  <si>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</si>
  <si>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</si>
  <si>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</si>
  <si>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</si>
  <si>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</si>
  <si>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</si>
  <si>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</si>
  <si>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</si>
  <si>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</si>
  <si>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</si>
  <si>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</si>
  <si>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</si>
  <si>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</si>
  <si>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</si>
  <si>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</si>
  <si>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</si>
  <si>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</si>
  <si>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</si>
  <si>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</si>
  <si>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</si>
  <si>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</si>
  <si>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</si>
  <si>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</si>
  <si>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</si>
  <si>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</si>
  <si>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</si>
  <si>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</si>
  <si>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</si>
  <si>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</si>
  <si>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</si>
  <si>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</si>
  <si>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</si>
  <si>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</si>
  <si>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</si>
  <si>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</si>
  <si>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</si>
  <si>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</si>
  <si>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</si>
  <si>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</si>
  <si>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</si>
  <si>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</si>
  <si>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</si>
  <si>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</si>
  <si>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</si>
  <si>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</si>
  <si>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</si>
  <si>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</si>
  <si>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</si>
  <si>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</si>
  <si>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</si>
  <si>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</si>
  <si>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</si>
  <si>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</si>
  <si>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</si>
  <si>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</si>
  <si>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</si>
  <si>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</si>
  <si>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</si>
  <si>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</si>
  <si>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</si>
  <si>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</si>
  <si>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</si>
  <si>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</si>
  <si>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</si>
  <si>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</si>
  <si>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</si>
  <si>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</si>
  <si>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</si>
  <si>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</si>
  <si>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</si>
  <si>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</si>
  <si>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</si>
  <si>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</si>
  <si>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</si>
  <si>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</si>
  <si>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بازرگانی و تولیدی مرجان کار</t>
  </si>
  <si>
    <t>بانک توسعه صادرات بلوار کشاورز</t>
  </si>
  <si>
    <t>1398/07/20</t>
  </si>
  <si>
    <t>1399/11/20</t>
  </si>
  <si>
    <t>1399/11/26</t>
  </si>
  <si>
    <t>1399/11/21</t>
  </si>
  <si>
    <t>مرابحه عام دولت5-ش.خ0302</t>
  </si>
  <si>
    <t>بله</t>
  </si>
  <si>
    <t>1399/06/16</t>
  </si>
  <si>
    <t>1403/02/16</t>
  </si>
  <si>
    <t>1399/12/20</t>
  </si>
  <si>
    <t>1399/12/13</t>
  </si>
  <si>
    <t>1399/12/30</t>
  </si>
  <si>
    <t>برای ماه منتهی به 1400/01/31</t>
  </si>
  <si>
    <t>1400/01/31</t>
  </si>
  <si>
    <t>ح.گروه مدیریت سرمایه گذار امید</t>
  </si>
  <si>
    <t>*مبلغ خالص دارایی ها در تاریخ افشای گزارش 9/197/913/843/137  ریال می باشد</t>
  </si>
  <si>
    <t>(0.88)%</t>
  </si>
  <si>
    <t>(25)%</t>
  </si>
  <si>
    <t>(26)%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</si>
</sst>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\-#,##0\ 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8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2" fontId="15" fillId="0" borderId="22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10" fontId="15" fillId="0" borderId="24" xfId="2" applyNumberFormat="1" applyFont="1" applyBorder="1" applyAlignment="1">
      <alignment horizontal="center" vertical="center"/>
    </xf>
    <xf numFmtId="167" fontId="12" fillId="2" borderId="11" xfId="1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1" fillId="0" borderId="10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166" fontId="1" fillId="0" borderId="29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1" xfId="0" applyNumberFormat="1" applyFont="1" applyBorder="1" applyAlignment="1">
      <alignment horizontal="center" vertical="center"/>
    </xf>
    <xf numFmtId="38" fontId="1" fillId="0" borderId="0" xfId="0" applyNumberFormat="1" applyFont="1"/>
    <xf numFmtId="38" fontId="1" fillId="0" borderId="29" xfId="0" applyNumberFormat="1" applyFont="1" applyBorder="1" applyAlignment="1">
      <alignment horizontal="center" vertical="center"/>
    </xf>
    <xf numFmtId="3" fontId="5" fillId="2" borderId="20" xfId="0" applyNumberFormat="1" applyFont="1" applyFill="1" applyBorder="1" applyAlignment="1">
      <alignment horizontal="center" vertical="center"/>
    </xf>
    <xf numFmtId="3" fontId="5" fillId="2" borderId="30" xfId="0" applyNumberFormat="1" applyFont="1" applyFill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9" fontId="1" fillId="2" borderId="1" xfId="2" applyNumberFormat="1" applyFont="1" applyFill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9" fontId="5" fillId="2" borderId="1" xfId="2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49" fontId="17" fillId="0" borderId="1" xfId="2" applyNumberFormat="1" applyFont="1" applyBorder="1" applyAlignment="1">
      <alignment horizontal="center" vertical="center"/>
    </xf>
    <xf numFmtId="10" fontId="15" fillId="0" borderId="23" xfId="0" applyNumberFormat="1" applyFont="1" applyBorder="1" applyAlignment="1">
      <alignment horizontal="center" vertical="center"/>
    </xf>
    <xf numFmtId="167" fontId="8" fillId="0" borderId="11" xfId="0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37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topLeftCell="C2" zoomScale="80" zoomScaleNormal="90" zoomScaleSheetLayoutView="80" workbookViewId="0">
      <selection activeCell="F16" sqref="F16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50"/>
      <c r="C1" s="135" t="s">
        <v>0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6"/>
    </row>
    <row r="2" spans="2:16" ht="26.25" x14ac:dyDescent="0.45">
      <c r="B2" s="50"/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6"/>
    </row>
    <row r="3" spans="2:16" ht="26.25" x14ac:dyDescent="0.45">
      <c r="B3" s="51" t="s">
        <v>79</v>
      </c>
      <c r="C3" s="141" t="s">
        <v>118</v>
      </c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6" ht="24.75" customHeight="1" x14ac:dyDescent="0.45">
      <c r="B4" s="143" t="s">
        <v>2</v>
      </c>
      <c r="C4" s="146" t="s">
        <v>117</v>
      </c>
      <c r="D4" s="146" t="s">
        <v>3</v>
      </c>
      <c r="E4" s="146" t="s">
        <v>3</v>
      </c>
      <c r="F4" s="146" t="s">
        <v>4</v>
      </c>
      <c r="G4" s="146" t="s">
        <v>4</v>
      </c>
      <c r="H4" s="146" t="s">
        <v>4</v>
      </c>
      <c r="I4" s="146" t="s">
        <v>4</v>
      </c>
      <c r="J4" s="146" t="s">
        <v>119</v>
      </c>
      <c r="K4" s="146" t="s">
        <v>5</v>
      </c>
      <c r="L4" s="146" t="s">
        <v>5</v>
      </c>
      <c r="M4" s="146" t="s">
        <v>5</v>
      </c>
      <c r="N4" s="148" t="s">
        <v>5</v>
      </c>
    </row>
    <row r="5" spans="2:16" ht="26.25" customHeight="1" x14ac:dyDescent="0.45">
      <c r="B5" s="144"/>
      <c r="C5" s="146" t="s">
        <v>6</v>
      </c>
      <c r="D5" s="146" t="s">
        <v>7</v>
      </c>
      <c r="E5" s="146" t="s">
        <v>8</v>
      </c>
      <c r="F5" s="146" t="s">
        <v>9</v>
      </c>
      <c r="G5" s="146" t="s">
        <v>9</v>
      </c>
      <c r="H5" s="146" t="s">
        <v>10</v>
      </c>
      <c r="I5" s="146" t="s">
        <v>10</v>
      </c>
      <c r="J5" s="146" t="s">
        <v>6</v>
      </c>
      <c r="K5" s="146" t="s">
        <v>11</v>
      </c>
      <c r="L5" s="146" t="s">
        <v>7</v>
      </c>
      <c r="M5" s="146" t="s">
        <v>8</v>
      </c>
      <c r="N5" s="147" t="s">
        <v>12</v>
      </c>
    </row>
    <row r="6" spans="2:16" ht="29.25" customHeight="1" x14ac:dyDescent="0.45">
      <c r="B6" s="145"/>
      <c r="C6" s="146" t="s">
        <v>6</v>
      </c>
      <c r="D6" s="146" t="s">
        <v>7</v>
      </c>
      <c r="E6" s="146" t="s">
        <v>8</v>
      </c>
      <c r="F6" s="146" t="s">
        <v>6</v>
      </c>
      <c r="G6" s="146" t="s">
        <v>7</v>
      </c>
      <c r="H6" s="146" t="s">
        <v>6</v>
      </c>
      <c r="I6" s="146" t="s">
        <v>13</v>
      </c>
      <c r="J6" s="146" t="s">
        <v>6</v>
      </c>
      <c r="K6" s="146" t="s">
        <v>11</v>
      </c>
      <c r="L6" s="146" t="s">
        <v>7</v>
      </c>
      <c r="M6" s="146" t="s">
        <v>8</v>
      </c>
      <c r="N6" s="147" t="s">
        <v>12</v>
      </c>
    </row>
    <row r="7" spans="2:16" ht="30.75" customHeight="1" x14ac:dyDescent="0.45">
      <c r="B7" s="120" t="s">
        <v>100</v>
      </c>
      <c r="C7" s="13">
        <v>281992662</v>
      </c>
      <c r="D7" s="13">
        <v>3561983367135</v>
      </c>
      <c r="E7" s="13">
        <v>3694114136732.8999</v>
      </c>
      <c r="F7" s="4">
        <v>10238000</v>
      </c>
      <c r="G7" s="4">
        <v>130216820389</v>
      </c>
      <c r="H7" s="4">
        <v>0</v>
      </c>
      <c r="I7" s="4">
        <v>0</v>
      </c>
      <c r="J7" s="4">
        <f>C7+F7-H7</f>
        <v>292230662</v>
      </c>
      <c r="K7" s="4">
        <v>12800</v>
      </c>
      <c r="L7" s="4">
        <v>3692200187524</v>
      </c>
      <c r="M7" s="4">
        <v>3737709653720.0601</v>
      </c>
      <c r="N7" s="74">
        <v>0.40350000000000003</v>
      </c>
      <c r="O7" s="64"/>
    </row>
    <row r="8" spans="2:16" ht="30.75" customHeight="1" x14ac:dyDescent="0.45">
      <c r="B8" s="120" t="s">
        <v>98</v>
      </c>
      <c r="C8" s="13">
        <v>49351691</v>
      </c>
      <c r="D8" s="13">
        <v>403049192179</v>
      </c>
      <c r="E8" s="13">
        <v>366897526838.40997</v>
      </c>
      <c r="F8" s="4">
        <v>14563579</v>
      </c>
      <c r="G8" s="4">
        <v>105928477413</v>
      </c>
      <c r="H8" s="4">
        <v>0</v>
      </c>
      <c r="I8" s="4">
        <v>0</v>
      </c>
      <c r="J8" s="4">
        <f t="shared" ref="J8:J13" si="0">C8+F8-H8</f>
        <v>63915270</v>
      </c>
      <c r="K8" s="4">
        <v>7137</v>
      </c>
      <c r="L8" s="4">
        <v>508977669592</v>
      </c>
      <c r="M8" s="4">
        <v>455816597895.68799</v>
      </c>
      <c r="N8" s="74">
        <v>4.9200000000000001E-2</v>
      </c>
    </row>
    <row r="9" spans="2:16" ht="30.75" customHeight="1" x14ac:dyDescent="0.45">
      <c r="B9" s="120" t="s">
        <v>101</v>
      </c>
      <c r="C9" s="13">
        <v>27156797</v>
      </c>
      <c r="D9" s="13">
        <v>66555229224</v>
      </c>
      <c r="E9" s="13">
        <v>60595040443.947197</v>
      </c>
      <c r="F9" s="4">
        <v>88581608</v>
      </c>
      <c r="G9" s="4">
        <v>192724913745</v>
      </c>
      <c r="H9" s="4">
        <v>180000</v>
      </c>
      <c r="I9" s="4">
        <v>390393110</v>
      </c>
      <c r="J9" s="4">
        <f t="shared" si="0"/>
        <v>115558405</v>
      </c>
      <c r="K9" s="4">
        <v>2207</v>
      </c>
      <c r="L9" s="4">
        <v>258868506458</v>
      </c>
      <c r="M9" s="4">
        <v>254843571411.125</v>
      </c>
      <c r="N9" s="74">
        <v>2.75E-2</v>
      </c>
    </row>
    <row r="10" spans="2:16" ht="30.75" customHeight="1" x14ac:dyDescent="0.45">
      <c r="B10" s="120" t="s">
        <v>99</v>
      </c>
      <c r="C10" s="13">
        <v>9299835</v>
      </c>
      <c r="D10" s="13">
        <v>209998936455</v>
      </c>
      <c r="E10" s="13">
        <v>231947467449.98401</v>
      </c>
      <c r="F10" s="4">
        <v>0</v>
      </c>
      <c r="G10" s="4">
        <v>0</v>
      </c>
      <c r="H10" s="4">
        <v>0</v>
      </c>
      <c r="I10" s="4">
        <v>0</v>
      </c>
      <c r="J10" s="4">
        <f t="shared" si="0"/>
        <v>9299835</v>
      </c>
      <c r="K10" s="4">
        <v>24960</v>
      </c>
      <c r="L10" s="4">
        <v>209998936455</v>
      </c>
      <c r="M10" s="4">
        <v>231947467449.98401</v>
      </c>
      <c r="N10" s="74">
        <v>2.5000000000000001E-2</v>
      </c>
    </row>
    <row r="11" spans="2:16" ht="30.75" customHeight="1" x14ac:dyDescent="0.45">
      <c r="B11" s="120" t="s">
        <v>102</v>
      </c>
      <c r="C11" s="13">
        <v>3547373</v>
      </c>
      <c r="D11" s="13">
        <v>62245399188</v>
      </c>
      <c r="E11" s="13">
        <v>45726333255.108002</v>
      </c>
      <c r="F11" s="4">
        <v>275000</v>
      </c>
      <c r="G11" s="4">
        <v>3653558397</v>
      </c>
      <c r="H11" s="4">
        <v>220000</v>
      </c>
      <c r="I11" s="4">
        <v>2989090310</v>
      </c>
      <c r="J11" s="4">
        <f t="shared" si="0"/>
        <v>3602373</v>
      </c>
      <c r="K11" s="4">
        <v>12890</v>
      </c>
      <c r="L11" s="4">
        <v>62038639590</v>
      </c>
      <c r="M11" s="4">
        <v>46399297683.142799</v>
      </c>
      <c r="N11" s="74">
        <v>5.0000000000000001E-3</v>
      </c>
      <c r="O11" s="64"/>
    </row>
    <row r="12" spans="2:16" ht="31.5" customHeight="1" x14ac:dyDescent="0.45">
      <c r="B12" s="120" t="s">
        <v>105</v>
      </c>
      <c r="C12" s="13">
        <v>68984</v>
      </c>
      <c r="D12" s="13">
        <v>10020040053</v>
      </c>
      <c r="E12" s="13">
        <v>10135146917.8291</v>
      </c>
      <c r="F12" s="4">
        <v>0</v>
      </c>
      <c r="G12" s="4">
        <v>0</v>
      </c>
      <c r="H12" s="4">
        <v>0</v>
      </c>
      <c r="I12" s="4">
        <v>0</v>
      </c>
      <c r="J12" s="4">
        <f t="shared" si="0"/>
        <v>68984</v>
      </c>
      <c r="K12" s="4">
        <v>146951</v>
      </c>
      <c r="L12" s="4">
        <v>10020040053</v>
      </c>
      <c r="M12" s="4">
        <v>10129563460.4842</v>
      </c>
      <c r="N12" s="74">
        <v>1.1000000000000001E-3</v>
      </c>
    </row>
    <row r="13" spans="2:16" ht="30.75" customHeight="1" thickBot="1" x14ac:dyDescent="0.5">
      <c r="B13" s="121" t="s">
        <v>120</v>
      </c>
      <c r="C13" s="122">
        <v>372171560</v>
      </c>
      <c r="D13" s="122">
        <v>4327983071240</v>
      </c>
      <c r="E13" s="122">
        <v>4503572273430.3799</v>
      </c>
      <c r="F13" s="123">
        <v>0</v>
      </c>
      <c r="G13" s="123">
        <v>0</v>
      </c>
      <c r="H13" s="123">
        <v>0</v>
      </c>
      <c r="I13" s="123">
        <v>0</v>
      </c>
      <c r="J13" s="4">
        <f t="shared" si="0"/>
        <v>372171560</v>
      </c>
      <c r="K13" s="123">
        <v>11800</v>
      </c>
      <c r="L13" s="123">
        <v>4327983071240</v>
      </c>
      <c r="M13" s="123">
        <v>4388286773449.9199</v>
      </c>
      <c r="N13" s="124">
        <v>0.47370000000000001</v>
      </c>
      <c r="O13" s="64"/>
      <c r="P13" s="64"/>
    </row>
    <row r="14" spans="2:16" ht="36.75" customHeight="1" thickBot="1" x14ac:dyDescent="0.5">
      <c r="B14" s="137" t="s">
        <v>66</v>
      </c>
      <c r="C14" s="138"/>
      <c r="D14" s="79">
        <f>SUM(D7:D13)</f>
        <v>8641835235474</v>
      </c>
      <c r="E14" s="80">
        <f>SUM(E7:E13)</f>
        <v>8912987925068.5586</v>
      </c>
      <c r="F14" s="81"/>
      <c r="G14" s="80">
        <f>SUM(G7:G13)</f>
        <v>432523769944</v>
      </c>
      <c r="H14" s="81"/>
      <c r="I14" s="79">
        <f>SUM(I7:I13)</f>
        <v>3379483420</v>
      </c>
      <c r="J14" s="139"/>
      <c r="K14" s="140"/>
      <c r="L14" s="80">
        <f>SUM(L7:L13)</f>
        <v>9070087050912</v>
      </c>
      <c r="M14" s="88">
        <f>SUM(M7:M13)</f>
        <v>9125132925070.4043</v>
      </c>
      <c r="N14" s="125">
        <f>SUM(N7:N13)</f>
        <v>0.9850000000000001</v>
      </c>
      <c r="P14" s="64"/>
    </row>
    <row r="15" spans="2:16" x14ac:dyDescent="0.45">
      <c r="J15" s="11"/>
      <c r="L15" s="10"/>
    </row>
    <row r="16" spans="2:16" x14ac:dyDescent="0.45">
      <c r="E16" s="46"/>
      <c r="I16" s="11"/>
      <c r="J16" s="11"/>
      <c r="K16" s="10"/>
      <c r="L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C13" sqref="C13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2"/>
      <c r="C1" s="149" t="s">
        <v>0</v>
      </c>
      <c r="D1" s="149"/>
      <c r="E1" s="149"/>
      <c r="F1" s="149"/>
      <c r="G1" s="149"/>
      <c r="H1" s="149"/>
      <c r="I1" s="149"/>
      <c r="J1" s="150"/>
    </row>
    <row r="2" spans="2:10" ht="24" x14ac:dyDescent="0.45">
      <c r="B2" s="53"/>
      <c r="C2" s="151" t="s">
        <v>1</v>
      </c>
      <c r="D2" s="151"/>
      <c r="E2" s="151"/>
      <c r="F2" s="151"/>
      <c r="G2" s="151"/>
      <c r="H2" s="151"/>
      <c r="I2" s="151"/>
      <c r="J2" s="152"/>
    </row>
    <row r="3" spans="2:10" ht="24.75" thickBot="1" x14ac:dyDescent="0.5">
      <c r="B3" s="51" t="s">
        <v>79</v>
      </c>
      <c r="C3" s="151" t="str">
        <f>سهام!C3</f>
        <v>برای ماه منتهی به 1400/01/31</v>
      </c>
      <c r="D3" s="151"/>
      <c r="E3" s="151"/>
      <c r="F3" s="151"/>
      <c r="G3" s="151"/>
      <c r="H3" s="151"/>
      <c r="I3" s="151"/>
      <c r="J3" s="152"/>
    </row>
    <row r="4" spans="2:10" x14ac:dyDescent="0.45">
      <c r="B4" s="153" t="s">
        <v>2</v>
      </c>
      <c r="C4" s="156" t="str">
        <f>سهام!C4</f>
        <v>1399/12/30</v>
      </c>
      <c r="D4" s="156" t="s">
        <v>3</v>
      </c>
      <c r="E4" s="156" t="s">
        <v>3</v>
      </c>
      <c r="F4" s="156" t="s">
        <v>3</v>
      </c>
      <c r="G4" s="156" t="str">
        <f>سهام!J4</f>
        <v>1400/01/31</v>
      </c>
      <c r="H4" s="156" t="s">
        <v>5</v>
      </c>
      <c r="I4" s="156" t="s">
        <v>5</v>
      </c>
      <c r="J4" s="158" t="s">
        <v>5</v>
      </c>
    </row>
    <row r="5" spans="2:10" x14ac:dyDescent="0.45">
      <c r="B5" s="154" t="s">
        <v>2</v>
      </c>
      <c r="C5" s="155" t="s">
        <v>14</v>
      </c>
      <c r="D5" s="155" t="s">
        <v>15</v>
      </c>
      <c r="E5" s="155" t="s">
        <v>16</v>
      </c>
      <c r="F5" s="155" t="s">
        <v>17</v>
      </c>
      <c r="G5" s="155" t="s">
        <v>14</v>
      </c>
      <c r="H5" s="155" t="s">
        <v>15</v>
      </c>
      <c r="I5" s="155" t="s">
        <v>16</v>
      </c>
      <c r="J5" s="157" t="s">
        <v>17</v>
      </c>
    </row>
    <row r="6" spans="2:10" ht="21.75" customHeight="1" thickBot="1" x14ac:dyDescent="0.5">
      <c r="B6" s="54" t="s">
        <v>77</v>
      </c>
      <c r="C6" s="55">
        <v>0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6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topLeftCell="A2" zoomScale="70" zoomScaleNormal="100" zoomScaleSheetLayoutView="70" workbookViewId="0">
      <selection activeCell="E12" sqref="E12"/>
    </sheetView>
  </sheetViews>
  <sheetFormatPr defaultRowHeight="35.25" customHeight="1" x14ac:dyDescent="0.45"/>
  <cols>
    <col min="1" max="1" width="9.140625" style="1"/>
    <col min="2" max="2" width="27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1" style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2"/>
      <c r="C1" s="149" t="s">
        <v>0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50"/>
    </row>
    <row r="2" spans="2:20" ht="35.25" customHeight="1" x14ac:dyDescent="0.45">
      <c r="B2" s="53"/>
      <c r="C2" s="151" t="s">
        <v>1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2"/>
    </row>
    <row r="3" spans="2:20" ht="35.25" customHeight="1" thickBot="1" x14ac:dyDescent="0.5">
      <c r="B3" s="51" t="s">
        <v>79</v>
      </c>
      <c r="C3" s="151" t="str">
        <f>سهام!C3</f>
        <v>برای ماه منتهی به 1400/01/31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2:20" ht="35.25" customHeight="1" x14ac:dyDescent="0.45">
      <c r="B4" s="161" t="s">
        <v>18</v>
      </c>
      <c r="C4" s="159" t="s">
        <v>18</v>
      </c>
      <c r="D4" s="159" t="s">
        <v>18</v>
      </c>
      <c r="E4" s="159" t="s">
        <v>18</v>
      </c>
      <c r="F4" s="159" t="s">
        <v>18</v>
      </c>
      <c r="G4" s="159" t="s">
        <v>18</v>
      </c>
      <c r="H4" s="159" t="s">
        <v>18</v>
      </c>
      <c r="I4" s="159" t="str">
        <f>سهام!C4</f>
        <v>1399/12/30</v>
      </c>
      <c r="J4" s="159" t="s">
        <v>3</v>
      </c>
      <c r="K4" s="159" t="s">
        <v>3</v>
      </c>
      <c r="L4" s="159" t="s">
        <v>4</v>
      </c>
      <c r="M4" s="159" t="s">
        <v>4</v>
      </c>
      <c r="N4" s="159" t="s">
        <v>4</v>
      </c>
      <c r="O4" s="159" t="s">
        <v>4</v>
      </c>
      <c r="P4" s="159" t="str">
        <f>سهام!J4</f>
        <v>1400/01/31</v>
      </c>
      <c r="Q4" s="159" t="s">
        <v>5</v>
      </c>
      <c r="R4" s="159" t="s">
        <v>5</v>
      </c>
      <c r="S4" s="159" t="s">
        <v>5</v>
      </c>
      <c r="T4" s="164" t="s">
        <v>5</v>
      </c>
    </row>
    <row r="5" spans="2:20" ht="35.25" customHeight="1" x14ac:dyDescent="0.45">
      <c r="B5" s="162" t="s">
        <v>19</v>
      </c>
      <c r="C5" s="160" t="s">
        <v>20</v>
      </c>
      <c r="D5" s="160" t="s">
        <v>21</v>
      </c>
      <c r="E5" s="160" t="s">
        <v>22</v>
      </c>
      <c r="F5" s="160" t="s">
        <v>23</v>
      </c>
      <c r="G5" s="160" t="s">
        <v>24</v>
      </c>
      <c r="H5" s="160" t="s">
        <v>17</v>
      </c>
      <c r="I5" s="160" t="s">
        <v>6</v>
      </c>
      <c r="J5" s="160" t="s">
        <v>7</v>
      </c>
      <c r="K5" s="93" t="s">
        <v>8</v>
      </c>
      <c r="L5" s="160" t="s">
        <v>93</v>
      </c>
      <c r="M5" s="93" t="s">
        <v>94</v>
      </c>
      <c r="N5" s="160" t="s">
        <v>95</v>
      </c>
      <c r="O5" s="93" t="s">
        <v>10</v>
      </c>
      <c r="P5" s="160" t="s">
        <v>6</v>
      </c>
      <c r="Q5" s="93" t="s">
        <v>25</v>
      </c>
      <c r="R5" s="93" t="s">
        <v>7</v>
      </c>
      <c r="S5" s="93" t="s">
        <v>8</v>
      </c>
      <c r="T5" s="163" t="s">
        <v>12</v>
      </c>
    </row>
    <row r="6" spans="2:20" ht="39" customHeight="1" x14ac:dyDescent="0.45">
      <c r="B6" s="162" t="s">
        <v>19</v>
      </c>
      <c r="C6" s="160" t="s">
        <v>20</v>
      </c>
      <c r="D6" s="160" t="s">
        <v>21</v>
      </c>
      <c r="E6" s="160" t="s">
        <v>22</v>
      </c>
      <c r="F6" s="160" t="s">
        <v>23</v>
      </c>
      <c r="G6" s="160" t="s">
        <v>24</v>
      </c>
      <c r="H6" s="160" t="s">
        <v>17</v>
      </c>
      <c r="I6" s="160" t="s">
        <v>6</v>
      </c>
      <c r="J6" s="160" t="s">
        <v>7</v>
      </c>
      <c r="K6" s="93" t="s">
        <v>92</v>
      </c>
      <c r="L6" s="160" t="s">
        <v>6</v>
      </c>
      <c r="M6" s="93" t="s">
        <v>92</v>
      </c>
      <c r="N6" s="160" t="s">
        <v>6</v>
      </c>
      <c r="O6" s="93" t="s">
        <v>92</v>
      </c>
      <c r="P6" s="160" t="s">
        <v>6</v>
      </c>
      <c r="Q6" s="93" t="s">
        <v>92</v>
      </c>
      <c r="R6" s="93" t="s">
        <v>92</v>
      </c>
      <c r="S6" s="93" t="s">
        <v>92</v>
      </c>
      <c r="T6" s="163" t="s">
        <v>12</v>
      </c>
    </row>
    <row r="7" spans="2:20" s="63" customFormat="1" ht="54" customHeight="1" thickBot="1" x14ac:dyDescent="0.5">
      <c r="B7" s="104" t="s">
        <v>111</v>
      </c>
      <c r="C7" s="94" t="s">
        <v>112</v>
      </c>
      <c r="D7" s="94" t="s">
        <v>112</v>
      </c>
      <c r="E7" s="94" t="s">
        <v>113</v>
      </c>
      <c r="F7" s="94" t="s">
        <v>114</v>
      </c>
      <c r="G7" s="133">
        <v>0.1883</v>
      </c>
      <c r="H7" s="133">
        <v>0.1883</v>
      </c>
      <c r="I7" s="95">
        <v>0</v>
      </c>
      <c r="J7" s="95">
        <v>0</v>
      </c>
      <c r="K7" s="95">
        <v>0</v>
      </c>
      <c r="L7" s="105">
        <v>20000</v>
      </c>
      <c r="M7" s="105">
        <v>20014520012</v>
      </c>
      <c r="N7" s="94">
        <v>0</v>
      </c>
      <c r="O7" s="95">
        <v>0</v>
      </c>
      <c r="P7" s="95">
        <v>20000</v>
      </c>
      <c r="Q7" s="95">
        <v>1000000</v>
      </c>
      <c r="R7" s="95">
        <v>20014520012</v>
      </c>
      <c r="S7" s="95">
        <v>19985500000</v>
      </c>
      <c r="T7" s="106">
        <v>2.2000000000000001E-3</v>
      </c>
    </row>
  </sheetData>
  <mergeCells count="20">
    <mergeCell ref="F5:F6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</mergeCells>
  <printOptions horizontalCentered="1" verticalCentered="1"/>
  <pageMargins left="0.7" right="0.7" top="0.75" bottom="0.75" header="0.3" footer="0.3"/>
  <pageSetup paperSize="9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4" sqref="E14:E15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9"/>
      <c r="C1" s="167" t="s">
        <v>0</v>
      </c>
      <c r="D1" s="167"/>
      <c r="E1" s="167"/>
      <c r="F1" s="167"/>
      <c r="G1" s="167"/>
      <c r="H1" s="168"/>
    </row>
    <row r="2" spans="2:8" ht="24" x14ac:dyDescent="0.45">
      <c r="B2" s="28"/>
      <c r="C2" s="151" t="s">
        <v>1</v>
      </c>
      <c r="D2" s="151"/>
      <c r="E2" s="151"/>
      <c r="F2" s="151"/>
      <c r="G2" s="151"/>
      <c r="H2" s="169"/>
    </row>
    <row r="3" spans="2:8" ht="24" x14ac:dyDescent="0.45">
      <c r="B3" s="30" t="s">
        <v>79</v>
      </c>
      <c r="C3" s="170" t="str">
        <f>سهام!C3</f>
        <v>برای ماه منتهی به 1400/01/31</v>
      </c>
      <c r="D3" s="170"/>
      <c r="E3" s="170"/>
      <c r="F3" s="170"/>
      <c r="G3" s="170"/>
      <c r="H3" s="171"/>
    </row>
    <row r="4" spans="2:8" x14ac:dyDescent="0.45">
      <c r="B4" s="165" t="s">
        <v>2</v>
      </c>
      <c r="C4" s="165" t="str">
        <f>C3</f>
        <v>برای ماه منتهی به 1400/01/31</v>
      </c>
      <c r="D4" s="165" t="s">
        <v>5</v>
      </c>
      <c r="E4" s="165" t="s">
        <v>5</v>
      </c>
      <c r="F4" s="165" t="s">
        <v>5</v>
      </c>
      <c r="G4" s="165" t="s">
        <v>5</v>
      </c>
      <c r="H4" s="165" t="s">
        <v>5</v>
      </c>
    </row>
    <row r="5" spans="2:8" ht="33.75" customHeight="1" x14ac:dyDescent="0.45">
      <c r="B5" s="166" t="s">
        <v>2</v>
      </c>
      <c r="C5" s="166" t="s">
        <v>6</v>
      </c>
      <c r="D5" s="166" t="s">
        <v>26</v>
      </c>
      <c r="E5" s="166" t="s">
        <v>27</v>
      </c>
      <c r="F5" s="166" t="s">
        <v>28</v>
      </c>
      <c r="G5" s="166" t="s">
        <v>29</v>
      </c>
      <c r="H5" s="166" t="s">
        <v>30</v>
      </c>
    </row>
    <row r="6" spans="2:8" s="7" customFormat="1" ht="24" x14ac:dyDescent="0.25">
      <c r="B6" s="8" t="s">
        <v>77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F19" sqref="F18:F19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9"/>
      <c r="C1" s="167" t="s">
        <v>0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</row>
    <row r="2" spans="2:17" ht="24" x14ac:dyDescent="0.45">
      <c r="B2" s="28"/>
      <c r="C2" s="151" t="s">
        <v>1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69"/>
    </row>
    <row r="3" spans="2:17" ht="24" x14ac:dyDescent="0.45">
      <c r="B3" s="30" t="s">
        <v>79</v>
      </c>
      <c r="C3" s="170" t="str">
        <f>سهام!C3</f>
        <v>برای ماه منتهی به 1400/01/31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1"/>
    </row>
    <row r="4" spans="2:17" x14ac:dyDescent="0.45">
      <c r="B4" s="146" t="s">
        <v>31</v>
      </c>
      <c r="C4" s="146" t="s">
        <v>31</v>
      </c>
      <c r="D4" s="146" t="s">
        <v>31</v>
      </c>
      <c r="E4" s="146" t="s">
        <v>31</v>
      </c>
      <c r="F4" s="146" t="s">
        <v>31</v>
      </c>
      <c r="G4" s="146" t="str">
        <f>سهام!C4</f>
        <v>1399/12/30</v>
      </c>
      <c r="H4" s="146" t="s">
        <v>3</v>
      </c>
      <c r="I4" s="146" t="s">
        <v>3</v>
      </c>
      <c r="J4" s="146" t="s">
        <v>4</v>
      </c>
      <c r="K4" s="146" t="s">
        <v>4</v>
      </c>
      <c r="L4" s="146" t="s">
        <v>4</v>
      </c>
      <c r="M4" s="146" t="s">
        <v>4</v>
      </c>
      <c r="N4" s="146" t="str">
        <f>سهام!J4</f>
        <v>1400/01/31</v>
      </c>
      <c r="O4" s="146" t="s">
        <v>5</v>
      </c>
      <c r="P4" s="146" t="s">
        <v>5</v>
      </c>
      <c r="Q4" s="146" t="s">
        <v>5</v>
      </c>
    </row>
    <row r="5" spans="2:17" ht="29.25" customHeight="1" x14ac:dyDescent="0.45">
      <c r="B5" s="172" t="s">
        <v>32</v>
      </c>
      <c r="C5" s="172" t="s">
        <v>23</v>
      </c>
      <c r="D5" s="172" t="s">
        <v>24</v>
      </c>
      <c r="E5" s="172" t="s">
        <v>33</v>
      </c>
      <c r="F5" s="172" t="s">
        <v>21</v>
      </c>
      <c r="G5" s="172" t="s">
        <v>6</v>
      </c>
      <c r="H5" s="172" t="s">
        <v>7</v>
      </c>
      <c r="I5" s="172" t="s">
        <v>8</v>
      </c>
      <c r="J5" s="172" t="s">
        <v>9</v>
      </c>
      <c r="K5" s="172" t="s">
        <v>9</v>
      </c>
      <c r="L5" s="172" t="s">
        <v>10</v>
      </c>
      <c r="M5" s="172" t="s">
        <v>10</v>
      </c>
      <c r="N5" s="172" t="s">
        <v>6</v>
      </c>
      <c r="O5" s="172" t="s">
        <v>7</v>
      </c>
      <c r="P5" s="172" t="s">
        <v>8</v>
      </c>
      <c r="Q5" s="172" t="s">
        <v>34</v>
      </c>
    </row>
    <row r="6" spans="2:17" ht="31.5" customHeight="1" x14ac:dyDescent="0.45">
      <c r="B6" s="172" t="s">
        <v>32</v>
      </c>
      <c r="C6" s="172" t="s">
        <v>23</v>
      </c>
      <c r="D6" s="172" t="s">
        <v>24</v>
      </c>
      <c r="E6" s="172" t="s">
        <v>33</v>
      </c>
      <c r="F6" s="172" t="s">
        <v>21</v>
      </c>
      <c r="G6" s="172" t="s">
        <v>6</v>
      </c>
      <c r="H6" s="172" t="s">
        <v>7</v>
      </c>
      <c r="I6" s="172" t="s">
        <v>8</v>
      </c>
      <c r="J6" s="172" t="s">
        <v>6</v>
      </c>
      <c r="K6" s="172" t="s">
        <v>7</v>
      </c>
      <c r="L6" s="172" t="s">
        <v>6</v>
      </c>
      <c r="M6" s="172" t="s">
        <v>13</v>
      </c>
      <c r="N6" s="172" t="s">
        <v>6</v>
      </c>
      <c r="O6" s="172" t="s">
        <v>7</v>
      </c>
      <c r="P6" s="172" t="s">
        <v>8</v>
      </c>
      <c r="Q6" s="172" t="s">
        <v>34</v>
      </c>
    </row>
    <row r="7" spans="2:17" s="9" customFormat="1" ht="24" x14ac:dyDescent="0.6">
      <c r="B7" s="26" t="s">
        <v>77</v>
      </c>
      <c r="C7" s="26" t="s">
        <v>77</v>
      </c>
      <c r="D7" s="15">
        <v>0</v>
      </c>
      <c r="E7" s="15">
        <v>0</v>
      </c>
      <c r="F7" s="26" t="s">
        <v>77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5"/>
  <sheetViews>
    <sheetView rightToLeft="1" view="pageBreakPreview" zoomScaleNormal="100" zoomScaleSheetLayoutView="100" workbookViewId="0">
      <selection activeCell="B13" sqref="B13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9"/>
      <c r="C1" s="167" t="s">
        <v>0</v>
      </c>
      <c r="D1" s="167"/>
      <c r="E1" s="167"/>
      <c r="F1" s="167"/>
      <c r="G1" s="167"/>
      <c r="H1" s="167"/>
      <c r="I1" s="167"/>
      <c r="J1" s="167"/>
      <c r="K1" s="168"/>
    </row>
    <row r="2" spans="2:11" ht="24" x14ac:dyDescent="0.45">
      <c r="B2" s="28"/>
      <c r="C2" s="151" t="s">
        <v>1</v>
      </c>
      <c r="D2" s="151"/>
      <c r="E2" s="151"/>
      <c r="F2" s="151"/>
      <c r="G2" s="151"/>
      <c r="H2" s="151"/>
      <c r="I2" s="151"/>
      <c r="J2" s="151"/>
      <c r="K2" s="169"/>
    </row>
    <row r="3" spans="2:11" ht="24" x14ac:dyDescent="0.45">
      <c r="B3" s="30" t="s">
        <v>79</v>
      </c>
      <c r="C3" s="170" t="str">
        <f>سهام!C3</f>
        <v>برای ماه منتهی به 1400/01/31</v>
      </c>
      <c r="D3" s="170"/>
      <c r="E3" s="170"/>
      <c r="F3" s="170"/>
      <c r="G3" s="170"/>
      <c r="H3" s="170"/>
      <c r="I3" s="170"/>
      <c r="J3" s="170"/>
      <c r="K3" s="171"/>
    </row>
    <row r="4" spans="2:11" x14ac:dyDescent="0.45">
      <c r="B4" s="146" t="s">
        <v>35</v>
      </c>
      <c r="C4" s="146" t="s">
        <v>36</v>
      </c>
      <c r="D4" s="146" t="s">
        <v>36</v>
      </c>
      <c r="E4" s="146" t="s">
        <v>36</v>
      </c>
      <c r="F4" s="146" t="s">
        <v>36</v>
      </c>
      <c r="G4" s="146" t="str">
        <f>سهام!C4</f>
        <v>1399/12/30</v>
      </c>
      <c r="H4" s="146" t="s">
        <v>4</v>
      </c>
      <c r="I4" s="146" t="s">
        <v>4</v>
      </c>
      <c r="J4" s="146" t="str">
        <f>سهام!J4</f>
        <v>1400/01/31</v>
      </c>
      <c r="K4" s="146" t="s">
        <v>5</v>
      </c>
    </row>
    <row r="5" spans="2:11" ht="39" customHeight="1" x14ac:dyDescent="0.45">
      <c r="B5" s="146" t="s">
        <v>35</v>
      </c>
      <c r="C5" s="146" t="s">
        <v>37</v>
      </c>
      <c r="D5" s="146" t="s">
        <v>38</v>
      </c>
      <c r="E5" s="146" t="s">
        <v>39</v>
      </c>
      <c r="F5" s="146" t="s">
        <v>24</v>
      </c>
      <c r="G5" s="146" t="s">
        <v>40</v>
      </c>
      <c r="H5" s="146" t="s">
        <v>41</v>
      </c>
      <c r="I5" s="146" t="s">
        <v>42</v>
      </c>
      <c r="J5" s="146" t="s">
        <v>40</v>
      </c>
      <c r="K5" s="172" t="s">
        <v>34</v>
      </c>
    </row>
    <row r="6" spans="2:11" s="6" customFormat="1" ht="33.75" customHeight="1" x14ac:dyDescent="0.25">
      <c r="B6" s="3" t="s">
        <v>43</v>
      </c>
      <c r="C6" s="60">
        <v>1349301287911</v>
      </c>
      <c r="D6" s="3" t="s">
        <v>90</v>
      </c>
      <c r="E6" s="3" t="s">
        <v>91</v>
      </c>
      <c r="F6" s="3">
        <v>10</v>
      </c>
      <c r="G6" s="107">
        <v>204279243502</v>
      </c>
      <c r="H6" s="107">
        <v>324337137172</v>
      </c>
      <c r="I6" s="107">
        <v>452364530059</v>
      </c>
      <c r="J6" s="107">
        <v>76251850615</v>
      </c>
      <c r="K6" s="71">
        <v>8.2000000000000007E-3</v>
      </c>
    </row>
    <row r="7" spans="2:11" ht="24.75" customHeight="1" x14ac:dyDescent="0.45">
      <c r="B7" s="3" t="s">
        <v>43</v>
      </c>
      <c r="C7" s="60">
        <v>3130008603246</v>
      </c>
      <c r="D7" s="3" t="s">
        <v>90</v>
      </c>
      <c r="E7" s="3" t="s">
        <v>119</v>
      </c>
      <c r="F7" s="3">
        <v>10</v>
      </c>
      <c r="G7" s="107">
        <v>0</v>
      </c>
      <c r="H7" s="107">
        <v>10000000</v>
      </c>
      <c r="I7" s="107">
        <v>0</v>
      </c>
      <c r="J7" s="107">
        <v>10000000</v>
      </c>
      <c r="K7" s="110">
        <v>0</v>
      </c>
    </row>
    <row r="8" spans="2:11" ht="24.75" customHeight="1" x14ac:dyDescent="0.45">
      <c r="B8" s="3" t="s">
        <v>43</v>
      </c>
      <c r="C8" s="60">
        <v>3130008552780</v>
      </c>
      <c r="D8" s="3" t="s">
        <v>90</v>
      </c>
      <c r="E8" s="3" t="s">
        <v>119</v>
      </c>
      <c r="F8" s="3">
        <v>10</v>
      </c>
      <c r="G8" s="107">
        <v>0</v>
      </c>
      <c r="H8" s="107">
        <v>10000000</v>
      </c>
      <c r="I8" s="107">
        <v>0</v>
      </c>
      <c r="J8" s="107">
        <v>10000000</v>
      </c>
      <c r="K8" s="110">
        <v>0</v>
      </c>
    </row>
    <row r="9" spans="2:11" s="6" customFormat="1" ht="24.75" customHeight="1" x14ac:dyDescent="0.25">
      <c r="B9" s="3" t="s">
        <v>96</v>
      </c>
      <c r="C9" s="60">
        <v>200048775001</v>
      </c>
      <c r="D9" s="3" t="s">
        <v>90</v>
      </c>
      <c r="E9" s="3" t="s">
        <v>107</v>
      </c>
      <c r="F9" s="3">
        <v>10</v>
      </c>
      <c r="G9" s="107">
        <v>268665</v>
      </c>
      <c r="H9" s="107">
        <v>0</v>
      </c>
      <c r="I9" s="107">
        <v>0</v>
      </c>
      <c r="J9" s="107">
        <v>268665</v>
      </c>
      <c r="K9" s="110">
        <v>0</v>
      </c>
    </row>
    <row r="10" spans="2:11" ht="21" x14ac:dyDescent="0.55000000000000004">
      <c r="B10" s="173" t="s">
        <v>66</v>
      </c>
      <c r="C10" s="174"/>
      <c r="D10" s="174"/>
      <c r="E10" s="174"/>
      <c r="F10" s="175"/>
      <c r="G10" s="65">
        <f>SUM(G6:G9)</f>
        <v>204279512167</v>
      </c>
      <c r="H10" s="65">
        <f>SUM(H6:H9)</f>
        <v>324357137172</v>
      </c>
      <c r="I10" s="65">
        <f>SUM(I6:I9)</f>
        <v>452364530059</v>
      </c>
      <c r="J10" s="65">
        <f>SUM(J6:J9)</f>
        <v>76272119280</v>
      </c>
      <c r="K10" s="71">
        <f>SUM(K6:K9)</f>
        <v>8.2000000000000007E-3</v>
      </c>
    </row>
    <row r="11" spans="2:11" x14ac:dyDescent="0.45">
      <c r="H11" s="10"/>
    </row>
    <row r="13" spans="2:11" x14ac:dyDescent="0.45">
      <c r="I13" s="64"/>
    </row>
    <row r="14" spans="2:11" s="6" customFormat="1" ht="33.75" customHeight="1" x14ac:dyDescent="0.25"/>
    <row r="15" spans="2:11" s="6" customFormat="1" ht="33.75" customHeight="1" x14ac:dyDescent="0.25"/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10:F10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0"/>
  <sheetViews>
    <sheetView rightToLeft="1" view="pageBreakPreview" zoomScaleNormal="100" zoomScaleSheetLayoutView="100" workbookViewId="0">
      <selection activeCell="B12" sqref="B12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79" t="s">
        <v>0</v>
      </c>
      <c r="C1" s="167"/>
      <c r="D1" s="167"/>
      <c r="E1" s="167"/>
      <c r="F1" s="167"/>
      <c r="G1" s="167"/>
      <c r="H1" s="167"/>
      <c r="I1" s="167"/>
      <c r="J1" s="167"/>
      <c r="K1" s="168"/>
    </row>
    <row r="2" spans="2:11" ht="24" x14ac:dyDescent="0.45">
      <c r="B2" s="180" t="s">
        <v>44</v>
      </c>
      <c r="C2" s="151"/>
      <c r="D2" s="151"/>
      <c r="E2" s="151"/>
      <c r="F2" s="151"/>
      <c r="G2" s="151"/>
      <c r="H2" s="151"/>
      <c r="I2" s="151"/>
      <c r="J2" s="151"/>
      <c r="K2" s="169"/>
    </row>
    <row r="3" spans="2:11" ht="24" x14ac:dyDescent="0.45">
      <c r="B3" s="181" t="str">
        <f>سهام!C3</f>
        <v>برای ماه منتهی به 1400/01/31</v>
      </c>
      <c r="C3" s="170"/>
      <c r="D3" s="170"/>
      <c r="E3" s="170"/>
      <c r="F3" s="170"/>
      <c r="G3" s="170"/>
      <c r="H3" s="170"/>
      <c r="I3" s="170"/>
      <c r="J3" s="170"/>
      <c r="K3" s="171"/>
    </row>
    <row r="4" spans="2:11" ht="24" x14ac:dyDescent="0.45">
      <c r="B4" s="30" t="s">
        <v>79</v>
      </c>
      <c r="C4" s="43"/>
      <c r="D4" s="43"/>
      <c r="E4" s="43"/>
      <c r="F4" s="43"/>
      <c r="G4" s="43"/>
      <c r="H4" s="43"/>
      <c r="I4" s="43"/>
      <c r="J4" s="43"/>
      <c r="K4" s="44"/>
    </row>
    <row r="5" spans="2:11" ht="33" customHeight="1" x14ac:dyDescent="0.45">
      <c r="B5" s="146" t="s">
        <v>45</v>
      </c>
      <c r="C5" s="146" t="s">
        <v>45</v>
      </c>
      <c r="D5" s="146" t="s">
        <v>45</v>
      </c>
      <c r="E5" s="146" t="s">
        <v>45</v>
      </c>
      <c r="F5" s="146" t="s">
        <v>46</v>
      </c>
      <c r="G5" s="146" t="s">
        <v>46</v>
      </c>
      <c r="H5" s="146" t="s">
        <v>46</v>
      </c>
      <c r="I5" s="146" t="s">
        <v>47</v>
      </c>
      <c r="J5" s="146" t="s">
        <v>47</v>
      </c>
      <c r="K5" s="146" t="s">
        <v>47</v>
      </c>
    </row>
    <row r="6" spans="2:11" ht="28.5" customHeight="1" x14ac:dyDescent="0.45">
      <c r="B6" s="146" t="s">
        <v>48</v>
      </c>
      <c r="C6" s="146" t="s">
        <v>49</v>
      </c>
      <c r="D6" s="146" t="s">
        <v>23</v>
      </c>
      <c r="E6" s="146" t="s">
        <v>24</v>
      </c>
      <c r="F6" s="146" t="s">
        <v>50</v>
      </c>
      <c r="G6" s="146" t="s">
        <v>51</v>
      </c>
      <c r="H6" s="146" t="s">
        <v>52</v>
      </c>
      <c r="I6" s="146" t="s">
        <v>50</v>
      </c>
      <c r="J6" s="146" t="s">
        <v>51</v>
      </c>
      <c r="K6" s="146" t="s">
        <v>52</v>
      </c>
    </row>
    <row r="7" spans="2:11" ht="28.5" customHeight="1" x14ac:dyDescent="0.45">
      <c r="B7" s="82" t="s">
        <v>43</v>
      </c>
      <c r="C7" s="82">
        <v>1</v>
      </c>
      <c r="D7" s="112">
        <v>1</v>
      </c>
      <c r="E7" s="82">
        <v>10</v>
      </c>
      <c r="F7" s="108">
        <v>124550593</v>
      </c>
      <c r="G7" s="66">
        <v>0</v>
      </c>
      <c r="H7" s="86">
        <f>F7</f>
        <v>124550593</v>
      </c>
      <c r="I7" s="103">
        <v>1914652494</v>
      </c>
      <c r="J7" s="66">
        <v>0</v>
      </c>
      <c r="K7" s="86">
        <v>1914652494</v>
      </c>
    </row>
    <row r="8" spans="2:11" ht="28.5" customHeight="1" x14ac:dyDescent="0.45">
      <c r="B8" s="82" t="s">
        <v>111</v>
      </c>
      <c r="C8" s="82">
        <v>30</v>
      </c>
      <c r="D8" s="83" t="s">
        <v>114</v>
      </c>
      <c r="E8" s="82">
        <v>18.829999999999998</v>
      </c>
      <c r="F8" s="86">
        <v>286125801</v>
      </c>
      <c r="G8" s="66">
        <v>0</v>
      </c>
      <c r="H8" s="86">
        <f>F8</f>
        <v>286125801</v>
      </c>
      <c r="I8" s="86">
        <v>313324661</v>
      </c>
      <c r="J8" s="66">
        <v>0</v>
      </c>
      <c r="K8" s="86">
        <f>I8</f>
        <v>313324661</v>
      </c>
    </row>
    <row r="9" spans="2:11" ht="28.5" customHeight="1" x14ac:dyDescent="0.45">
      <c r="B9" s="82" t="s">
        <v>96</v>
      </c>
      <c r="C9" s="82">
        <v>1</v>
      </c>
      <c r="D9" s="82">
        <v>30</v>
      </c>
      <c r="E9" s="82">
        <v>10</v>
      </c>
      <c r="F9" s="66">
        <v>0</v>
      </c>
      <c r="G9" s="66">
        <v>0</v>
      </c>
      <c r="H9" s="66">
        <v>0</v>
      </c>
      <c r="I9" s="86">
        <v>10810</v>
      </c>
      <c r="J9" s="66">
        <v>0</v>
      </c>
      <c r="K9" s="86">
        <v>10810</v>
      </c>
    </row>
    <row r="10" spans="2:11" ht="36.75" customHeight="1" x14ac:dyDescent="0.45">
      <c r="B10" s="176" t="s">
        <v>66</v>
      </c>
      <c r="C10" s="177"/>
      <c r="D10" s="177"/>
      <c r="E10" s="178"/>
      <c r="F10" s="67">
        <f>SUM(F7:F9)</f>
        <v>410676394</v>
      </c>
      <c r="G10" s="134">
        <v>0</v>
      </c>
      <c r="H10" s="67">
        <f>SUM(H7:H9)</f>
        <v>410676394</v>
      </c>
      <c r="I10" s="67">
        <f>SUM(I7:I9)</f>
        <v>2227987965</v>
      </c>
      <c r="J10" s="66">
        <f>SUM(J7:J9)</f>
        <v>0</v>
      </c>
      <c r="K10" s="67">
        <f>SUM(K7:K9)</f>
        <v>2227987965</v>
      </c>
    </row>
  </sheetData>
  <mergeCells count="17">
    <mergeCell ref="C6"/>
    <mergeCell ref="D6"/>
    <mergeCell ref="E6"/>
    <mergeCell ref="B5:E5"/>
    <mergeCell ref="B10:E10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"/>
  <sheetViews>
    <sheetView rightToLeft="1" view="pageBreakPreview" zoomScaleNormal="100" zoomScaleSheetLayoutView="100" workbookViewId="0">
      <selection activeCell="B14" sqref="B14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5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6384" width="9.140625" style="1"/>
  </cols>
  <sheetData>
    <row r="1" spans="2:11" ht="24" x14ac:dyDescent="0.45">
      <c r="B1" s="29"/>
      <c r="C1" s="167" t="s">
        <v>0</v>
      </c>
      <c r="D1" s="167"/>
      <c r="E1" s="167"/>
      <c r="F1" s="167"/>
      <c r="G1" s="167"/>
      <c r="H1" s="167"/>
      <c r="I1" s="167"/>
      <c r="J1" s="167"/>
      <c r="K1" s="168"/>
    </row>
    <row r="2" spans="2:11" ht="24" x14ac:dyDescent="0.45">
      <c r="B2" s="28"/>
      <c r="C2" s="151" t="s">
        <v>44</v>
      </c>
      <c r="D2" s="151"/>
      <c r="E2" s="151"/>
      <c r="F2" s="151"/>
      <c r="G2" s="151"/>
      <c r="H2" s="151"/>
      <c r="I2" s="151"/>
      <c r="J2" s="151"/>
      <c r="K2" s="169"/>
    </row>
    <row r="3" spans="2:11" ht="24" x14ac:dyDescent="0.45">
      <c r="B3" s="30" t="s">
        <v>79</v>
      </c>
      <c r="C3" s="170" t="str">
        <f>سهام!C3</f>
        <v>برای ماه منتهی به 1400/01/31</v>
      </c>
      <c r="D3" s="170"/>
      <c r="E3" s="170"/>
      <c r="F3" s="170"/>
      <c r="G3" s="170"/>
      <c r="H3" s="170"/>
      <c r="I3" s="170"/>
      <c r="J3" s="170"/>
      <c r="K3" s="171"/>
    </row>
    <row r="4" spans="2:11" x14ac:dyDescent="0.45">
      <c r="B4" s="146" t="s">
        <v>2</v>
      </c>
      <c r="C4" s="146" t="s">
        <v>53</v>
      </c>
      <c r="D4" s="146" t="s">
        <v>53</v>
      </c>
      <c r="E4" s="146" t="s">
        <v>53</v>
      </c>
      <c r="F4" s="146" t="s">
        <v>46</v>
      </c>
      <c r="G4" s="146" t="s">
        <v>46</v>
      </c>
      <c r="H4" s="146" t="s">
        <v>46</v>
      </c>
      <c r="I4" s="146" t="s">
        <v>47</v>
      </c>
      <c r="J4" s="146" t="s">
        <v>47</v>
      </c>
      <c r="K4" s="146" t="s">
        <v>47</v>
      </c>
    </row>
    <row r="5" spans="2:11" ht="37.5" x14ac:dyDescent="0.45">
      <c r="B5" s="146" t="s">
        <v>2</v>
      </c>
      <c r="C5" s="146" t="s">
        <v>54</v>
      </c>
      <c r="D5" s="19" t="s">
        <v>55</v>
      </c>
      <c r="E5" s="172" t="s">
        <v>56</v>
      </c>
      <c r="F5" s="172" t="s">
        <v>57</v>
      </c>
      <c r="G5" s="172" t="s">
        <v>51</v>
      </c>
      <c r="H5" s="172" t="s">
        <v>58</v>
      </c>
      <c r="I5" s="172" t="s">
        <v>57</v>
      </c>
      <c r="J5" s="172" t="s">
        <v>51</v>
      </c>
      <c r="K5" s="172" t="s">
        <v>58</v>
      </c>
    </row>
    <row r="6" spans="2:11" x14ac:dyDescent="0.45">
      <c r="B6" s="113" t="s">
        <v>98</v>
      </c>
      <c r="C6" s="109" t="s">
        <v>108</v>
      </c>
      <c r="D6" s="109">
        <v>32892153</v>
      </c>
      <c r="E6" s="109">
        <v>900</v>
      </c>
      <c r="F6" s="84">
        <v>0</v>
      </c>
      <c r="G6" s="84">
        <v>0</v>
      </c>
      <c r="H6" s="84">
        <v>0</v>
      </c>
      <c r="I6" s="84">
        <v>29602937700</v>
      </c>
      <c r="J6" s="84">
        <v>634915554</v>
      </c>
      <c r="K6" s="84">
        <v>28968022146</v>
      </c>
    </row>
    <row r="7" spans="2:11" x14ac:dyDescent="0.45">
      <c r="B7" s="113" t="s">
        <v>99</v>
      </c>
      <c r="C7" s="109" t="s">
        <v>109</v>
      </c>
      <c r="D7" s="109">
        <v>9299835</v>
      </c>
      <c r="E7" s="109">
        <v>1100</v>
      </c>
      <c r="F7" s="84">
        <v>0</v>
      </c>
      <c r="G7" s="84">
        <v>0</v>
      </c>
      <c r="H7" s="84">
        <v>0</v>
      </c>
      <c r="I7" s="84">
        <v>10229818500</v>
      </c>
      <c r="J7" s="84">
        <v>1106095220</v>
      </c>
      <c r="K7" s="84">
        <v>9123723280</v>
      </c>
    </row>
    <row r="8" spans="2:11" x14ac:dyDescent="0.45">
      <c r="B8" s="113" t="s">
        <v>102</v>
      </c>
      <c r="C8" s="109" t="s">
        <v>116</v>
      </c>
      <c r="D8" s="109">
        <v>3561491</v>
      </c>
      <c r="E8" s="109">
        <v>500</v>
      </c>
      <c r="F8" s="84">
        <v>0</v>
      </c>
      <c r="G8" s="84">
        <v>0</v>
      </c>
      <c r="H8" s="84">
        <v>0</v>
      </c>
      <c r="I8" s="84">
        <v>1780745500</v>
      </c>
      <c r="J8" s="84">
        <v>212658389</v>
      </c>
      <c r="K8" s="84">
        <v>1568087111</v>
      </c>
    </row>
    <row r="9" spans="2:11" x14ac:dyDescent="0.45">
      <c r="B9" s="113" t="s">
        <v>101</v>
      </c>
      <c r="C9" s="109" t="s">
        <v>115</v>
      </c>
      <c r="D9" s="109">
        <v>27201797</v>
      </c>
      <c r="E9" s="109">
        <v>30</v>
      </c>
      <c r="F9" s="84">
        <v>0</v>
      </c>
      <c r="G9" s="84">
        <v>0</v>
      </c>
      <c r="H9" s="84">
        <v>0</v>
      </c>
      <c r="I9" s="84">
        <v>816053910</v>
      </c>
      <c r="J9" s="84">
        <v>11027756</v>
      </c>
      <c r="K9" s="84">
        <v>805026154</v>
      </c>
    </row>
    <row r="10" spans="2:11" x14ac:dyDescent="0.45">
      <c r="B10" s="113" t="s">
        <v>105</v>
      </c>
      <c r="C10" s="109" t="s">
        <v>110</v>
      </c>
      <c r="D10" s="109">
        <v>2984</v>
      </c>
      <c r="E10" s="109">
        <v>900</v>
      </c>
      <c r="F10" s="84">
        <v>0</v>
      </c>
      <c r="G10" s="84">
        <v>0</v>
      </c>
      <c r="H10" s="84">
        <v>0</v>
      </c>
      <c r="I10" s="84">
        <v>2685600</v>
      </c>
      <c r="J10" s="84">
        <v>111092</v>
      </c>
      <c r="K10" s="84">
        <v>2574508</v>
      </c>
    </row>
    <row r="11" spans="2:11" ht="24" x14ac:dyDescent="0.45">
      <c r="B11" s="182" t="s">
        <v>66</v>
      </c>
      <c r="C11" s="183"/>
      <c r="D11" s="183"/>
      <c r="E11" s="184"/>
      <c r="F11" s="16">
        <f t="shared" ref="F11:H11" si="0">SUM(F6:F10)</f>
        <v>0</v>
      </c>
      <c r="G11" s="47">
        <f t="shared" si="0"/>
        <v>0</v>
      </c>
      <c r="H11" s="16">
        <f t="shared" si="0"/>
        <v>0</v>
      </c>
      <c r="I11" s="16">
        <f>SUM(I6:I10)</f>
        <v>42432241210</v>
      </c>
      <c r="J11" s="47">
        <f>SUM(J6:J10)</f>
        <v>1964808011</v>
      </c>
      <c r="K11" s="16">
        <f>SUM(K6:K10)</f>
        <v>40467433199</v>
      </c>
    </row>
  </sheetData>
  <mergeCells count="16">
    <mergeCell ref="B11:E11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rightToLeft="1" view="pageBreakPreview" topLeftCell="A2" zoomScale="80" zoomScaleNormal="100" zoomScaleSheetLayoutView="80" workbookViewId="0">
      <selection activeCell="C17" sqref="C17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.42578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9" t="s">
        <v>0</v>
      </c>
      <c r="C1" s="167"/>
      <c r="D1" s="167"/>
      <c r="E1" s="167"/>
      <c r="F1" s="167"/>
      <c r="G1" s="167"/>
      <c r="H1" s="167"/>
      <c r="I1" s="167"/>
      <c r="J1" s="168"/>
    </row>
    <row r="2" spans="2:10" ht="24" x14ac:dyDescent="0.45">
      <c r="B2" s="180" t="s">
        <v>44</v>
      </c>
      <c r="C2" s="151"/>
      <c r="D2" s="151"/>
      <c r="E2" s="151"/>
      <c r="F2" s="151"/>
      <c r="G2" s="151"/>
      <c r="H2" s="151"/>
      <c r="I2" s="151"/>
      <c r="J2" s="169"/>
    </row>
    <row r="3" spans="2:10" ht="24" x14ac:dyDescent="0.45">
      <c r="B3" s="181" t="str">
        <f>سهام!C3</f>
        <v>برای ماه منتهی به 1400/01/31</v>
      </c>
      <c r="C3" s="170"/>
      <c r="D3" s="170"/>
      <c r="E3" s="170"/>
      <c r="F3" s="170"/>
      <c r="G3" s="170"/>
      <c r="H3" s="170"/>
      <c r="I3" s="170"/>
      <c r="J3" s="171"/>
    </row>
    <row r="4" spans="2:10" ht="24" x14ac:dyDescent="0.45">
      <c r="B4" s="30" t="s">
        <v>79</v>
      </c>
      <c r="C4" s="35"/>
      <c r="D4" s="35"/>
      <c r="E4" s="35"/>
      <c r="F4" s="35"/>
      <c r="G4" s="35"/>
      <c r="H4" s="35"/>
      <c r="I4" s="35"/>
      <c r="J4" s="36"/>
    </row>
    <row r="5" spans="2:10" x14ac:dyDescent="0.45">
      <c r="B5" s="146" t="s">
        <v>2</v>
      </c>
      <c r="C5" s="146" t="s">
        <v>46</v>
      </c>
      <c r="D5" s="146" t="s">
        <v>46</v>
      </c>
      <c r="E5" s="146" t="s">
        <v>46</v>
      </c>
      <c r="F5" s="146" t="s">
        <v>46</v>
      </c>
      <c r="G5" s="146" t="s">
        <v>47</v>
      </c>
      <c r="H5" s="146" t="s">
        <v>47</v>
      </c>
      <c r="I5" s="146" t="s">
        <v>47</v>
      </c>
      <c r="J5" s="146" t="s">
        <v>47</v>
      </c>
    </row>
    <row r="6" spans="2:10" ht="37.5" x14ac:dyDescent="0.45">
      <c r="B6" s="146" t="s">
        <v>2</v>
      </c>
      <c r="C6" s="115" t="s">
        <v>6</v>
      </c>
      <c r="D6" s="115" t="s">
        <v>8</v>
      </c>
      <c r="E6" s="115" t="s">
        <v>59</v>
      </c>
      <c r="F6" s="116" t="s">
        <v>60</v>
      </c>
      <c r="G6" s="146" t="s">
        <v>6</v>
      </c>
      <c r="H6" s="18" t="s">
        <v>8</v>
      </c>
      <c r="I6" s="146" t="s">
        <v>59</v>
      </c>
      <c r="J6" s="172" t="s">
        <v>60</v>
      </c>
    </row>
    <row r="7" spans="2:10" ht="27" customHeight="1" x14ac:dyDescent="0.45">
      <c r="B7" s="84" t="s">
        <v>99</v>
      </c>
      <c r="C7" s="117">
        <v>0</v>
      </c>
      <c r="D7" s="117">
        <v>0</v>
      </c>
      <c r="E7" s="117">
        <v>0</v>
      </c>
      <c r="F7" s="117">
        <v>0</v>
      </c>
      <c r="G7" s="117">
        <v>9299835</v>
      </c>
      <c r="H7" s="117">
        <v>231947467449</v>
      </c>
      <c r="I7" s="117">
        <v>209760783710</v>
      </c>
      <c r="J7" s="117">
        <v>22186683739</v>
      </c>
    </row>
    <row r="8" spans="2:10" ht="27" customHeight="1" x14ac:dyDescent="0.45">
      <c r="B8" s="84" t="s">
        <v>105</v>
      </c>
      <c r="C8" s="117">
        <v>68984</v>
      </c>
      <c r="D8" s="117">
        <v>10129563460</v>
      </c>
      <c r="E8" s="117">
        <v>10135146917</v>
      </c>
      <c r="F8" s="47">
        <v>-5583456</v>
      </c>
      <c r="G8" s="117">
        <v>68984</v>
      </c>
      <c r="H8" s="117">
        <v>10129563460</v>
      </c>
      <c r="I8" s="117">
        <v>10020040053</v>
      </c>
      <c r="J8" s="117">
        <v>109523407</v>
      </c>
    </row>
    <row r="9" spans="2:10" ht="27" customHeight="1" x14ac:dyDescent="0.45">
      <c r="B9" s="84" t="s">
        <v>101</v>
      </c>
      <c r="C9" s="117">
        <v>115558405</v>
      </c>
      <c r="D9" s="117">
        <v>254843571411</v>
      </c>
      <c r="E9" s="117">
        <v>252908317677</v>
      </c>
      <c r="F9" s="117">
        <v>1935253734</v>
      </c>
      <c r="G9" s="117">
        <v>115558405</v>
      </c>
      <c r="H9" s="117">
        <v>254843571411</v>
      </c>
      <c r="I9" s="117">
        <v>258868506459</v>
      </c>
      <c r="J9" s="47">
        <v>-4024935047</v>
      </c>
    </row>
    <row r="10" spans="2:10" ht="27" customHeight="1" x14ac:dyDescent="0.45">
      <c r="B10" s="84" t="s">
        <v>102</v>
      </c>
      <c r="C10" s="117">
        <v>3602373</v>
      </c>
      <c r="D10" s="117">
        <v>46399297683</v>
      </c>
      <c r="E10" s="117">
        <v>45519573667</v>
      </c>
      <c r="F10" s="117">
        <v>879724016</v>
      </c>
      <c r="G10" s="117">
        <v>3602373</v>
      </c>
      <c r="H10" s="117">
        <v>46399297683</v>
      </c>
      <c r="I10" s="117">
        <v>62038639449</v>
      </c>
      <c r="J10" s="47">
        <v>-15639341765</v>
      </c>
    </row>
    <row r="11" spans="2:10" ht="27" customHeight="1" x14ac:dyDescent="0.45">
      <c r="B11" s="84" t="s">
        <v>98</v>
      </c>
      <c r="C11" s="117">
        <v>63915270</v>
      </c>
      <c r="D11" s="117">
        <v>455816597895</v>
      </c>
      <c r="E11" s="117">
        <v>472826004251</v>
      </c>
      <c r="F11" s="47">
        <v>-17009406355</v>
      </c>
      <c r="G11" s="117">
        <v>63915270</v>
      </c>
      <c r="H11" s="117">
        <v>455816597895</v>
      </c>
      <c r="I11" s="117">
        <v>508592254799</v>
      </c>
      <c r="J11" s="47">
        <v>-52775656903</v>
      </c>
    </row>
    <row r="12" spans="2:10" ht="27" customHeight="1" x14ac:dyDescent="0.45">
      <c r="B12" s="84" t="s">
        <v>100</v>
      </c>
      <c r="C12" s="117">
        <v>292230662</v>
      </c>
      <c r="D12" s="117">
        <v>3737709653720</v>
      </c>
      <c r="E12" s="117">
        <v>3824330957121</v>
      </c>
      <c r="F12" s="47">
        <v>-86621303400</v>
      </c>
      <c r="G12" s="117">
        <v>292230662</v>
      </c>
      <c r="H12" s="117">
        <v>3737709653720</v>
      </c>
      <c r="I12" s="117">
        <v>4027447451580</v>
      </c>
      <c r="J12" s="47">
        <v>-289737797859</v>
      </c>
    </row>
    <row r="13" spans="2:10" ht="27" customHeight="1" x14ac:dyDescent="0.45">
      <c r="B13" s="84" t="s">
        <v>120</v>
      </c>
      <c r="C13" s="117">
        <v>372171560</v>
      </c>
      <c r="D13" s="117">
        <v>4388286773449</v>
      </c>
      <c r="E13" s="117">
        <v>4503572273430</v>
      </c>
      <c r="F13" s="47">
        <v>-115285499980</v>
      </c>
      <c r="G13" s="117">
        <v>372171560</v>
      </c>
      <c r="H13" s="117">
        <v>4388286773449</v>
      </c>
      <c r="I13" s="117">
        <v>4327983071240</v>
      </c>
      <c r="J13" s="117">
        <v>60303702209</v>
      </c>
    </row>
    <row r="14" spans="2:10" ht="27" customHeight="1" x14ac:dyDescent="0.45">
      <c r="B14" s="84" t="s">
        <v>111</v>
      </c>
      <c r="C14" s="117">
        <v>20000</v>
      </c>
      <c r="D14" s="117">
        <v>19985500000</v>
      </c>
      <c r="E14" s="117">
        <v>20322695356</v>
      </c>
      <c r="F14" s="47">
        <v>-337195356</v>
      </c>
      <c r="G14" s="117">
        <v>20000</v>
      </c>
      <c r="H14" s="117">
        <v>19985500000</v>
      </c>
      <c r="I14" s="117">
        <v>20014520012</v>
      </c>
      <c r="J14" s="47">
        <v>-29020012</v>
      </c>
    </row>
    <row r="15" spans="2:10" ht="33.75" customHeight="1" x14ac:dyDescent="0.55000000000000004">
      <c r="B15" s="185" t="s">
        <v>66</v>
      </c>
      <c r="C15" s="186"/>
      <c r="D15" s="16">
        <f>SUM(D7:D14)</f>
        <v>8913170957618</v>
      </c>
      <c r="E15" s="16">
        <f>SUM(E7:E14)</f>
        <v>9129614968419</v>
      </c>
      <c r="F15" s="17">
        <f>SUM(F7:F14)</f>
        <v>-216444010797</v>
      </c>
      <c r="G15" s="27"/>
      <c r="H15" s="17">
        <f>SUM(H7:H14)</f>
        <v>9145118425067</v>
      </c>
      <c r="I15" s="17">
        <f>SUM(I7:I14)</f>
        <v>9424725267302</v>
      </c>
      <c r="J15" s="17">
        <f>SUM(J7:J14)</f>
        <v>-279606842231</v>
      </c>
    </row>
    <row r="17" spans="3:7" x14ac:dyDescent="0.45">
      <c r="C17" s="10"/>
      <c r="F17" s="10"/>
      <c r="G17" s="10"/>
    </row>
  </sheetData>
  <sortState ref="B8:J16">
    <sortCondition descending="1" ref="B5"/>
  </sortState>
  <mergeCells count="10">
    <mergeCell ref="B1:J1"/>
    <mergeCell ref="B2:J2"/>
    <mergeCell ref="B3:J3"/>
    <mergeCell ref="B15:C15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9"/>
  <sheetViews>
    <sheetView rightToLeft="1" view="pageBreakPreview" topLeftCell="A7" zoomScale="90" zoomScaleNormal="100" zoomScaleSheetLayoutView="90" workbookViewId="0">
      <selection activeCell="B19" sqref="B19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8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9.42578125" style="1" bestFit="1" customWidth="1"/>
    <col min="9" max="9" width="18.7109375" style="1" bestFit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87" t="s">
        <v>0</v>
      </c>
      <c r="C1" s="188"/>
      <c r="D1" s="188"/>
      <c r="E1" s="188"/>
      <c r="F1" s="188"/>
      <c r="G1" s="188"/>
      <c r="H1" s="188"/>
      <c r="I1" s="188"/>
      <c r="J1" s="189"/>
    </row>
    <row r="2" spans="2:11" ht="24" x14ac:dyDescent="0.45">
      <c r="B2" s="190" t="s">
        <v>44</v>
      </c>
      <c r="C2" s="191"/>
      <c r="D2" s="191"/>
      <c r="E2" s="191"/>
      <c r="F2" s="191"/>
      <c r="G2" s="191"/>
      <c r="H2" s="191"/>
      <c r="I2" s="191"/>
      <c r="J2" s="192"/>
    </row>
    <row r="3" spans="2:11" ht="24" x14ac:dyDescent="0.45">
      <c r="B3" s="193" t="str">
        <f>سهام!C3</f>
        <v>برای ماه منتهی به 1400/01/31</v>
      </c>
      <c r="C3" s="194"/>
      <c r="D3" s="194"/>
      <c r="E3" s="194"/>
      <c r="F3" s="194"/>
      <c r="G3" s="194"/>
      <c r="H3" s="194"/>
      <c r="I3" s="194"/>
      <c r="J3" s="195"/>
    </row>
    <row r="4" spans="2:11" ht="24" x14ac:dyDescent="0.45">
      <c r="B4" s="34" t="s">
        <v>79</v>
      </c>
      <c r="C4" s="37"/>
      <c r="D4" s="37"/>
      <c r="E4" s="37"/>
      <c r="F4" s="37"/>
      <c r="G4" s="37"/>
      <c r="H4" s="37"/>
      <c r="I4" s="37"/>
      <c r="J4" s="38"/>
    </row>
    <row r="5" spans="2:11" x14ac:dyDescent="0.45">
      <c r="B5" s="146" t="s">
        <v>2</v>
      </c>
      <c r="C5" s="146" t="s">
        <v>46</v>
      </c>
      <c r="D5" s="146" t="s">
        <v>46</v>
      </c>
      <c r="E5" s="146" t="s">
        <v>46</v>
      </c>
      <c r="F5" s="146" t="s">
        <v>46</v>
      </c>
      <c r="G5" s="146" t="s">
        <v>47</v>
      </c>
      <c r="H5" s="146" t="s">
        <v>47</v>
      </c>
      <c r="I5" s="146" t="s">
        <v>47</v>
      </c>
      <c r="J5" s="146" t="s">
        <v>47</v>
      </c>
    </row>
    <row r="6" spans="2:11" x14ac:dyDescent="0.45">
      <c r="B6" s="146" t="s">
        <v>2</v>
      </c>
      <c r="C6" s="146" t="s">
        <v>6</v>
      </c>
      <c r="D6" s="146" t="s">
        <v>85</v>
      </c>
      <c r="E6" s="146" t="s">
        <v>59</v>
      </c>
      <c r="F6" s="146" t="s">
        <v>61</v>
      </c>
      <c r="G6" s="146" t="s">
        <v>6</v>
      </c>
      <c r="H6" s="146" t="s">
        <v>8</v>
      </c>
      <c r="I6" s="146" t="s">
        <v>59</v>
      </c>
      <c r="J6" s="146" t="s">
        <v>61</v>
      </c>
    </row>
    <row r="7" spans="2:11" ht="27.75" customHeight="1" x14ac:dyDescent="0.45">
      <c r="B7" s="84" t="s">
        <v>99</v>
      </c>
      <c r="C7" s="117">
        <v>0</v>
      </c>
      <c r="D7" s="117">
        <v>0</v>
      </c>
      <c r="E7" s="117">
        <v>0</v>
      </c>
      <c r="F7" s="117">
        <v>0</v>
      </c>
      <c r="G7" s="117">
        <v>12605131</v>
      </c>
      <c r="H7" s="117">
        <v>259232606169</v>
      </c>
      <c r="I7" s="117">
        <v>232236887713</v>
      </c>
      <c r="J7" s="117">
        <v>26995718456</v>
      </c>
      <c r="K7" s="118"/>
    </row>
    <row r="8" spans="2:11" ht="27.75" customHeight="1" x14ac:dyDescent="0.45">
      <c r="B8" s="84" t="s">
        <v>101</v>
      </c>
      <c r="C8" s="117">
        <v>180000</v>
      </c>
      <c r="D8" s="117">
        <v>390393110</v>
      </c>
      <c r="E8" s="117">
        <v>411636511</v>
      </c>
      <c r="F8" s="47">
        <v>-21243401</v>
      </c>
      <c r="G8" s="117">
        <v>16488722</v>
      </c>
      <c r="H8" s="117">
        <v>700988003257</v>
      </c>
      <c r="I8" s="117">
        <v>698734748066</v>
      </c>
      <c r="J8" s="117">
        <v>2253255191</v>
      </c>
    </row>
    <row r="9" spans="2:11" ht="27.75" customHeight="1" x14ac:dyDescent="0.45">
      <c r="B9" s="84" t="s">
        <v>98</v>
      </c>
      <c r="C9" s="117">
        <v>0</v>
      </c>
      <c r="D9" s="117">
        <v>0</v>
      </c>
      <c r="E9" s="117">
        <v>0</v>
      </c>
      <c r="F9" s="117">
        <v>0</v>
      </c>
      <c r="G9" s="117">
        <v>21712876</v>
      </c>
      <c r="H9" s="117">
        <v>203789380977</v>
      </c>
      <c r="I9" s="117">
        <v>202520000926</v>
      </c>
      <c r="J9" s="117">
        <v>1269380051</v>
      </c>
    </row>
    <row r="10" spans="2:11" ht="27.75" customHeight="1" x14ac:dyDescent="0.45">
      <c r="B10" s="84" t="s">
        <v>105</v>
      </c>
      <c r="C10" s="117">
        <v>0</v>
      </c>
      <c r="D10" s="117">
        <v>0</v>
      </c>
      <c r="E10" s="117">
        <v>0</v>
      </c>
      <c r="F10" s="117">
        <v>0</v>
      </c>
      <c r="G10" s="117">
        <v>330000</v>
      </c>
      <c r="H10" s="117">
        <v>29199939569</v>
      </c>
      <c r="I10" s="117">
        <v>28679790454</v>
      </c>
      <c r="J10" s="117">
        <v>520149115</v>
      </c>
    </row>
    <row r="11" spans="2:11" ht="27.75" customHeight="1" x14ac:dyDescent="0.45">
      <c r="B11" s="84" t="s">
        <v>102</v>
      </c>
      <c r="C11" s="117">
        <v>220000</v>
      </c>
      <c r="D11" s="117">
        <v>2989090310</v>
      </c>
      <c r="E11" s="117">
        <v>3860317985</v>
      </c>
      <c r="F11" s="47">
        <v>-871227675</v>
      </c>
      <c r="G11" s="117">
        <v>16335416</v>
      </c>
      <c r="H11" s="117">
        <v>289325299871</v>
      </c>
      <c r="I11" s="117">
        <v>299209953120</v>
      </c>
      <c r="J11" s="47">
        <v>-9884653249</v>
      </c>
    </row>
    <row r="12" spans="2:11" ht="27.75" customHeight="1" x14ac:dyDescent="0.45">
      <c r="B12" s="84" t="s">
        <v>100</v>
      </c>
      <c r="C12" s="117">
        <v>0</v>
      </c>
      <c r="D12" s="117">
        <v>0</v>
      </c>
      <c r="E12" s="117">
        <v>0</v>
      </c>
      <c r="F12" s="117">
        <v>0</v>
      </c>
      <c r="G12" s="117">
        <v>8014907</v>
      </c>
      <c r="H12" s="117">
        <v>264303090688</v>
      </c>
      <c r="I12" s="117">
        <v>274476250080</v>
      </c>
      <c r="J12" s="47">
        <v>-10173159392</v>
      </c>
    </row>
    <row r="13" spans="2:11" ht="27.75" customHeight="1" x14ac:dyDescent="0.45">
      <c r="B13" s="84" t="s">
        <v>103</v>
      </c>
      <c r="C13" s="117">
        <v>0</v>
      </c>
      <c r="D13" s="117">
        <v>0</v>
      </c>
      <c r="E13" s="117">
        <v>0</v>
      </c>
      <c r="F13" s="117">
        <v>0</v>
      </c>
      <c r="G13" s="117">
        <v>111811</v>
      </c>
      <c r="H13" s="117">
        <v>1441295044</v>
      </c>
      <c r="I13" s="117">
        <v>2032922771</v>
      </c>
      <c r="J13" s="47">
        <v>-591627726</v>
      </c>
    </row>
    <row r="14" spans="2:11" ht="27.75" customHeight="1" x14ac:dyDescent="0.45">
      <c r="B14" s="84" t="s">
        <v>89</v>
      </c>
      <c r="C14" s="117">
        <v>0</v>
      </c>
      <c r="D14" s="117">
        <v>0</v>
      </c>
      <c r="E14" s="117">
        <v>0</v>
      </c>
      <c r="F14" s="117">
        <v>0</v>
      </c>
      <c r="G14" s="117">
        <v>1900</v>
      </c>
      <c r="H14" s="117">
        <v>1872489401</v>
      </c>
      <c r="I14" s="117">
        <v>1872700607</v>
      </c>
      <c r="J14" s="47">
        <v>-211206</v>
      </c>
    </row>
    <row r="15" spans="2:11" ht="27.75" customHeight="1" x14ac:dyDescent="0.45">
      <c r="B15" s="84" t="s">
        <v>88</v>
      </c>
      <c r="C15" s="117">
        <v>0</v>
      </c>
      <c r="D15" s="117">
        <v>0</v>
      </c>
      <c r="E15" s="117">
        <v>0</v>
      </c>
      <c r="F15" s="117">
        <v>0</v>
      </c>
      <c r="G15" s="117">
        <v>3800</v>
      </c>
      <c r="H15" s="117">
        <v>3057914576</v>
      </c>
      <c r="I15" s="117">
        <v>3059835209</v>
      </c>
      <c r="J15" s="47">
        <v>-1920633</v>
      </c>
    </row>
    <row r="16" spans="2:11" ht="36" customHeight="1" x14ac:dyDescent="0.55000000000000004">
      <c r="B16" s="185" t="s">
        <v>66</v>
      </c>
      <c r="C16" s="186"/>
      <c r="D16" s="16">
        <f>SUM(D7:D15)</f>
        <v>3379483420</v>
      </c>
      <c r="E16" s="16">
        <f>SUM(E7:E15)</f>
        <v>4271954496</v>
      </c>
      <c r="F16" s="17">
        <f>SUM(F7:F15)</f>
        <v>-892471076</v>
      </c>
      <c r="G16" s="23"/>
      <c r="H16" s="16">
        <f>SUM(H7:H15)</f>
        <v>1753210019552</v>
      </c>
      <c r="I16" s="16">
        <f>SUM(I7:I15)</f>
        <v>1742823088946</v>
      </c>
      <c r="J16" s="17">
        <f>SUM(J7:J15)</f>
        <v>10386930607</v>
      </c>
    </row>
    <row r="18" spans="3:7" x14ac:dyDescent="0.45">
      <c r="C18" s="10"/>
      <c r="G18" s="10"/>
    </row>
    <row r="19" spans="3:7" x14ac:dyDescent="0.45">
      <c r="G19" s="10"/>
    </row>
  </sheetData>
  <sortState ref="B7:J17">
    <sortCondition descending="1" ref="B7"/>
  </sortState>
  <mergeCells count="15">
    <mergeCell ref="B1:J1"/>
    <mergeCell ref="B2:J2"/>
    <mergeCell ref="B3:J3"/>
    <mergeCell ref="B16:C16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4"/>
  <sheetViews>
    <sheetView rightToLeft="1" view="pageBreakPreview" zoomScaleNormal="100" zoomScaleSheetLayoutView="100" workbookViewId="0">
      <selection activeCell="A23" sqref="A23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9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31"/>
      <c r="C1" s="188" t="s">
        <v>0</v>
      </c>
      <c r="D1" s="188"/>
      <c r="E1" s="188"/>
      <c r="F1" s="188"/>
      <c r="G1" s="188"/>
      <c r="H1" s="188"/>
      <c r="I1" s="188"/>
      <c r="J1" s="188"/>
      <c r="K1" s="188"/>
      <c r="L1" s="189"/>
    </row>
    <row r="2" spans="2:14" ht="24" x14ac:dyDescent="0.45">
      <c r="B2" s="32"/>
      <c r="C2" s="191" t="s">
        <v>44</v>
      </c>
      <c r="D2" s="191"/>
      <c r="E2" s="191"/>
      <c r="F2" s="191"/>
      <c r="G2" s="191"/>
      <c r="H2" s="191"/>
      <c r="I2" s="191"/>
      <c r="J2" s="191"/>
      <c r="K2" s="191"/>
      <c r="L2" s="192"/>
    </row>
    <row r="3" spans="2:14" ht="24" x14ac:dyDescent="0.45">
      <c r="B3" s="33" t="s">
        <v>79</v>
      </c>
      <c r="C3" s="194" t="str">
        <f>سهام!C3</f>
        <v>برای ماه منتهی به 1400/01/31</v>
      </c>
      <c r="D3" s="194"/>
      <c r="E3" s="194"/>
      <c r="F3" s="194"/>
      <c r="G3" s="194"/>
      <c r="H3" s="194"/>
      <c r="I3" s="194"/>
      <c r="J3" s="194"/>
      <c r="K3" s="194"/>
      <c r="L3" s="195"/>
    </row>
    <row r="4" spans="2:14" x14ac:dyDescent="0.45">
      <c r="B4" s="146" t="s">
        <v>2</v>
      </c>
      <c r="C4" s="196" t="s">
        <v>46</v>
      </c>
      <c r="D4" s="197"/>
      <c r="E4" s="197"/>
      <c r="F4" s="197"/>
      <c r="G4" s="197"/>
      <c r="H4" s="146" t="s">
        <v>47</v>
      </c>
      <c r="I4" s="146" t="s">
        <v>47</v>
      </c>
      <c r="J4" s="146" t="s">
        <v>47</v>
      </c>
      <c r="K4" s="146" t="s">
        <v>47</v>
      </c>
      <c r="L4" s="146" t="s">
        <v>47</v>
      </c>
    </row>
    <row r="5" spans="2:14" ht="73.5" customHeight="1" x14ac:dyDescent="0.45">
      <c r="B5" s="146" t="s">
        <v>2</v>
      </c>
      <c r="C5" s="146" t="s">
        <v>62</v>
      </c>
      <c r="D5" s="146" t="s">
        <v>63</v>
      </c>
      <c r="E5" s="146" t="s">
        <v>64</v>
      </c>
      <c r="F5" s="49" t="s">
        <v>87</v>
      </c>
      <c r="G5" s="172" t="s">
        <v>86</v>
      </c>
      <c r="H5" s="62" t="s">
        <v>62</v>
      </c>
      <c r="I5" s="146" t="s">
        <v>63</v>
      </c>
      <c r="J5" s="146" t="s">
        <v>64</v>
      </c>
      <c r="K5" s="19" t="s">
        <v>87</v>
      </c>
      <c r="L5" s="62" t="s">
        <v>86</v>
      </c>
    </row>
    <row r="6" spans="2:14" ht="32.25" customHeight="1" x14ac:dyDescent="0.45">
      <c r="B6" s="84" t="s">
        <v>100</v>
      </c>
      <c r="C6" s="117">
        <v>0</v>
      </c>
      <c r="D6" s="47">
        <v>-86621303400</v>
      </c>
      <c r="E6" s="117">
        <v>0</v>
      </c>
      <c r="F6" s="47">
        <v>-86621303400</v>
      </c>
      <c r="G6" s="85">
        <f>F6/F14</f>
        <v>0.39917782583683276</v>
      </c>
      <c r="H6" s="84">
        <v>0</v>
      </c>
      <c r="I6" s="111">
        <v>-289737797859</v>
      </c>
      <c r="J6" s="47">
        <v>-10173159392</v>
      </c>
      <c r="K6" s="47">
        <v>-299910957251</v>
      </c>
      <c r="L6" s="110">
        <f>K6/K14</f>
        <v>1.3112505149534774</v>
      </c>
    </row>
    <row r="7" spans="2:14" ht="32.25" customHeight="1" x14ac:dyDescent="0.45">
      <c r="B7" s="84" t="s">
        <v>102</v>
      </c>
      <c r="C7" s="119">
        <v>0</v>
      </c>
      <c r="D7" s="119">
        <v>879724016</v>
      </c>
      <c r="E7" s="47">
        <v>-871227675</v>
      </c>
      <c r="F7" s="119">
        <v>8496341</v>
      </c>
      <c r="G7" s="126">
        <f>F7/F14</f>
        <v>-3.9153773896553276E-5</v>
      </c>
      <c r="H7" s="111">
        <v>1568087111</v>
      </c>
      <c r="I7" s="111">
        <v>-15639341765</v>
      </c>
      <c r="J7" s="111">
        <v>-9884653249</v>
      </c>
      <c r="K7" s="111">
        <v>-23955907903</v>
      </c>
      <c r="L7" s="110">
        <f>K7/K14</f>
        <v>0.10473840923290272</v>
      </c>
      <c r="N7" s="14"/>
    </row>
    <row r="8" spans="2:14" ht="32.25" customHeight="1" x14ac:dyDescent="0.45">
      <c r="B8" s="84" t="s">
        <v>98</v>
      </c>
      <c r="C8" s="119">
        <v>0</v>
      </c>
      <c r="D8" s="47">
        <v>-17009406355</v>
      </c>
      <c r="E8" s="47">
        <v>0</v>
      </c>
      <c r="F8" s="47">
        <v>-17009406355</v>
      </c>
      <c r="G8" s="85">
        <f>F8/F14</f>
        <v>7.8384618806880094E-2</v>
      </c>
      <c r="H8" s="111">
        <v>28968022146</v>
      </c>
      <c r="I8" s="111">
        <v>-52775656903</v>
      </c>
      <c r="J8" s="111">
        <v>1269380051</v>
      </c>
      <c r="K8" s="111">
        <v>-22538254706</v>
      </c>
      <c r="L8" s="110">
        <f>K8/K14</f>
        <v>9.8540241277885479E-2</v>
      </c>
    </row>
    <row r="9" spans="2:14" ht="32.25" customHeight="1" x14ac:dyDescent="0.45">
      <c r="B9" s="84" t="s">
        <v>101</v>
      </c>
      <c r="C9" s="117">
        <v>0</v>
      </c>
      <c r="D9" s="117">
        <v>1935253734</v>
      </c>
      <c r="E9" s="47">
        <v>-21243401</v>
      </c>
      <c r="F9" s="117">
        <v>1914010333</v>
      </c>
      <c r="G9" s="132" t="s">
        <v>122</v>
      </c>
      <c r="H9" s="47">
        <v>805026154</v>
      </c>
      <c r="I9" s="47">
        <v>-4024935047</v>
      </c>
      <c r="J9" s="47">
        <v>2253255191</v>
      </c>
      <c r="K9" s="47">
        <v>-966653702</v>
      </c>
      <c r="L9" s="110">
        <f>K9/K14</f>
        <v>4.2263382976980551E-3</v>
      </c>
    </row>
    <row r="10" spans="2:14" ht="32.25" customHeight="1" x14ac:dyDescent="0.45">
      <c r="B10" s="84" t="s">
        <v>105</v>
      </c>
      <c r="C10" s="117">
        <v>0</v>
      </c>
      <c r="D10" s="47">
        <v>-5583456</v>
      </c>
      <c r="E10" s="117">
        <v>0</v>
      </c>
      <c r="F10" s="47">
        <v>-5583456</v>
      </c>
      <c r="G10" s="110">
        <f>F10/F14</f>
        <v>2.5730296581240533E-5</v>
      </c>
      <c r="H10" s="47">
        <v>2574508</v>
      </c>
      <c r="I10" s="47">
        <v>109523407</v>
      </c>
      <c r="J10" s="47">
        <v>520149115</v>
      </c>
      <c r="K10" s="47">
        <v>632247030</v>
      </c>
      <c r="L10" s="110">
        <f>K10/K14</f>
        <v>-2.7642679389385414E-3</v>
      </c>
    </row>
    <row r="11" spans="2:14" ht="32.25" customHeight="1" x14ac:dyDescent="0.45">
      <c r="B11" s="84" t="s">
        <v>99</v>
      </c>
      <c r="C11" s="117">
        <v>0</v>
      </c>
      <c r="D11" s="117">
        <v>0</v>
      </c>
      <c r="E11" s="117">
        <v>0</v>
      </c>
      <c r="F11" s="117">
        <v>0</v>
      </c>
      <c r="G11" s="110">
        <f>F11/F14</f>
        <v>0</v>
      </c>
      <c r="H11" s="47">
        <v>9123723280</v>
      </c>
      <c r="I11" s="47">
        <v>22186683739</v>
      </c>
      <c r="J11" s="47">
        <v>26995718456</v>
      </c>
      <c r="K11" s="47">
        <v>58306125475</v>
      </c>
      <c r="L11" s="132" t="s">
        <v>123</v>
      </c>
    </row>
    <row r="12" spans="2:14" ht="32.25" customHeight="1" x14ac:dyDescent="0.45">
      <c r="B12" s="84" t="s">
        <v>103</v>
      </c>
      <c r="C12" s="117">
        <v>0</v>
      </c>
      <c r="D12" s="117">
        <v>0</v>
      </c>
      <c r="E12" s="117">
        <v>0</v>
      </c>
      <c r="F12" s="117">
        <v>0</v>
      </c>
      <c r="G12" s="110">
        <f>F12/F14</f>
        <v>0</v>
      </c>
      <c r="H12" s="84">
        <v>0</v>
      </c>
      <c r="I12" s="84">
        <v>0</v>
      </c>
      <c r="J12" s="47">
        <v>-591627726</v>
      </c>
      <c r="K12" s="47">
        <v>-591627726</v>
      </c>
      <c r="L12" s="110">
        <f>K12/K14</f>
        <v>2.5866749500886009E-3</v>
      </c>
    </row>
    <row r="13" spans="2:14" ht="32.25" customHeight="1" x14ac:dyDescent="0.45">
      <c r="B13" s="84" t="s">
        <v>120</v>
      </c>
      <c r="C13" s="117">
        <v>0</v>
      </c>
      <c r="D13" s="47">
        <v>-115285499980</v>
      </c>
      <c r="E13" s="117">
        <v>0</v>
      </c>
      <c r="F13" s="47">
        <v>-115285499980</v>
      </c>
      <c r="G13" s="110">
        <f>F13/F14</f>
        <v>0.53127133194960241</v>
      </c>
      <c r="H13" s="84">
        <v>0</v>
      </c>
      <c r="I13" s="84">
        <v>60303702209</v>
      </c>
      <c r="J13" s="84">
        <v>0</v>
      </c>
      <c r="K13" s="84">
        <v>60303702209</v>
      </c>
      <c r="L13" s="132" t="s">
        <v>124</v>
      </c>
    </row>
    <row r="14" spans="2:14" ht="27.75" customHeight="1" x14ac:dyDescent="0.45">
      <c r="B14" s="69" t="s">
        <v>104</v>
      </c>
      <c r="C14" s="17">
        <f t="shared" ref="C14:K14" si="0">SUM(C6:C13)</f>
        <v>0</v>
      </c>
      <c r="D14" s="17">
        <f t="shared" si="0"/>
        <v>-216106815441</v>
      </c>
      <c r="E14" s="17">
        <f t="shared" si="0"/>
        <v>-892471076</v>
      </c>
      <c r="F14" s="17">
        <f t="shared" si="0"/>
        <v>-216999286517</v>
      </c>
      <c r="G14" s="114">
        <v>1</v>
      </c>
      <c r="H14" s="17">
        <f t="shared" si="0"/>
        <v>40467433199</v>
      </c>
      <c r="I14" s="17">
        <f t="shared" si="0"/>
        <v>-279577822219</v>
      </c>
      <c r="J14" s="17">
        <f t="shared" si="0"/>
        <v>10389062446</v>
      </c>
      <c r="K14" s="17">
        <f t="shared" si="0"/>
        <v>-228721326574</v>
      </c>
      <c r="L14" s="24">
        <v>1</v>
      </c>
    </row>
    <row r="15" spans="2:14" ht="33" hidden="1" customHeight="1" x14ac:dyDescent="0.45">
      <c r="B15" s="89" t="s">
        <v>78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</row>
    <row r="16" spans="2:14" ht="34.5" customHeight="1" x14ac:dyDescent="0.45"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</row>
    <row r="17" spans="5:9" x14ac:dyDescent="0.45">
      <c r="E17" s="22"/>
      <c r="F17" s="20"/>
      <c r="G17" s="48"/>
      <c r="H17" s="10"/>
    </row>
    <row r="18" spans="5:9" x14ac:dyDescent="0.45">
      <c r="E18" s="22"/>
      <c r="F18" s="20"/>
      <c r="G18" s="21"/>
      <c r="I18" s="10"/>
    </row>
    <row r="19" spans="5:9" x14ac:dyDescent="0.45">
      <c r="E19" s="22"/>
      <c r="F19" s="20"/>
      <c r="G19" s="20"/>
    </row>
    <row r="20" spans="5:9" x14ac:dyDescent="0.45">
      <c r="E20" s="22"/>
      <c r="F20" s="20"/>
      <c r="G20" s="131"/>
    </row>
    <row r="21" spans="5:9" x14ac:dyDescent="0.45">
      <c r="E21" s="22"/>
      <c r="F21" s="20"/>
      <c r="G21" s="21"/>
      <c r="I21" s="14"/>
    </row>
    <row r="22" spans="5:9" x14ac:dyDescent="0.45">
      <c r="E22" s="22"/>
      <c r="F22" s="20"/>
      <c r="G22" s="21"/>
    </row>
    <row r="23" spans="5:9" x14ac:dyDescent="0.45">
      <c r="E23" s="22"/>
      <c r="F23" s="20"/>
      <c r="G23" s="20"/>
    </row>
    <row r="24" spans="5:9" x14ac:dyDescent="0.45">
      <c r="F24" s="14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  <ignoredErrors>
    <ignoredError sqref="G9 L11 L1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rightToLeft="1" view="pageBreakPreview" zoomScale="90" zoomScaleNormal="100" zoomScaleSheetLayoutView="90" workbookViewId="0">
      <selection activeCell="G19" sqref="G19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1"/>
      <c r="C1" s="188" t="s">
        <v>0</v>
      </c>
      <c r="D1" s="188"/>
      <c r="E1" s="188"/>
      <c r="F1" s="188"/>
      <c r="G1" s="188"/>
      <c r="H1" s="188"/>
      <c r="I1" s="188"/>
      <c r="J1" s="189"/>
    </row>
    <row r="2" spans="2:10" ht="24" x14ac:dyDescent="0.45">
      <c r="B2" s="32"/>
      <c r="C2" s="191" t="s">
        <v>44</v>
      </c>
      <c r="D2" s="191"/>
      <c r="E2" s="191"/>
      <c r="F2" s="191"/>
      <c r="G2" s="191"/>
      <c r="H2" s="191"/>
      <c r="I2" s="191"/>
      <c r="J2" s="192"/>
    </row>
    <row r="3" spans="2:10" ht="24" x14ac:dyDescent="0.45">
      <c r="B3" s="34" t="s">
        <v>80</v>
      </c>
      <c r="C3" s="194" t="str">
        <f>سهام!C3</f>
        <v>برای ماه منتهی به 1400/01/31</v>
      </c>
      <c r="D3" s="194"/>
      <c r="E3" s="194"/>
      <c r="F3" s="194"/>
      <c r="G3" s="194"/>
      <c r="H3" s="194"/>
      <c r="I3" s="194"/>
      <c r="J3" s="195"/>
    </row>
    <row r="4" spans="2:10" x14ac:dyDescent="0.45">
      <c r="B4" s="146" t="s">
        <v>48</v>
      </c>
      <c r="C4" s="146" t="s">
        <v>46</v>
      </c>
      <c r="D4" s="146" t="s">
        <v>46</v>
      </c>
      <c r="E4" s="146" t="s">
        <v>46</v>
      </c>
      <c r="F4" s="146" t="s">
        <v>46</v>
      </c>
      <c r="G4" s="146" t="s">
        <v>47</v>
      </c>
      <c r="H4" s="146" t="s">
        <v>47</v>
      </c>
      <c r="I4" s="146" t="s">
        <v>47</v>
      </c>
      <c r="J4" s="146" t="s">
        <v>47</v>
      </c>
    </row>
    <row r="5" spans="2:10" x14ac:dyDescent="0.45">
      <c r="B5" s="146" t="s">
        <v>48</v>
      </c>
      <c r="C5" s="146" t="s">
        <v>65</v>
      </c>
      <c r="D5" s="146" t="s">
        <v>63</v>
      </c>
      <c r="E5" s="146" t="s">
        <v>64</v>
      </c>
      <c r="F5" s="146" t="s">
        <v>66</v>
      </c>
      <c r="G5" s="146" t="s">
        <v>65</v>
      </c>
      <c r="H5" s="146" t="s">
        <v>63</v>
      </c>
      <c r="I5" s="146" t="s">
        <v>64</v>
      </c>
      <c r="J5" s="146" t="s">
        <v>66</v>
      </c>
    </row>
    <row r="6" spans="2:10" ht="22.5" customHeight="1" x14ac:dyDescent="0.45">
      <c r="B6" s="61" t="s">
        <v>111</v>
      </c>
      <c r="C6" s="117">
        <v>286125801</v>
      </c>
      <c r="D6" s="47">
        <v>-337195356</v>
      </c>
      <c r="E6" s="117">
        <v>0</v>
      </c>
      <c r="F6" s="47">
        <v>-51069555</v>
      </c>
      <c r="G6" s="117">
        <v>313324661</v>
      </c>
      <c r="H6" s="47">
        <v>-29020012</v>
      </c>
      <c r="I6" s="117">
        <v>0</v>
      </c>
      <c r="J6" s="117">
        <v>284304649</v>
      </c>
    </row>
    <row r="7" spans="2:10" ht="24.75" customHeight="1" x14ac:dyDescent="0.45">
      <c r="B7" s="61" t="s">
        <v>89</v>
      </c>
      <c r="C7" s="117">
        <v>0</v>
      </c>
      <c r="D7" s="117">
        <v>0</v>
      </c>
      <c r="E7" s="117">
        <v>0</v>
      </c>
      <c r="F7" s="117">
        <v>0</v>
      </c>
      <c r="G7" s="117">
        <v>0</v>
      </c>
      <c r="H7" s="117">
        <v>0</v>
      </c>
      <c r="I7" s="47">
        <v>-211206</v>
      </c>
      <c r="J7" s="47">
        <v>-211206</v>
      </c>
    </row>
    <row r="8" spans="2:10" ht="24.75" customHeight="1" x14ac:dyDescent="0.45">
      <c r="B8" s="61" t="s">
        <v>88</v>
      </c>
      <c r="C8" s="117">
        <v>0</v>
      </c>
      <c r="D8" s="117">
        <v>0</v>
      </c>
      <c r="E8" s="117">
        <v>0</v>
      </c>
      <c r="F8" s="117">
        <v>0</v>
      </c>
      <c r="G8" s="117">
        <v>0</v>
      </c>
      <c r="H8" s="117">
        <v>0</v>
      </c>
      <c r="I8" s="47">
        <v>-1920633</v>
      </c>
      <c r="J8" s="47">
        <v>-1920633</v>
      </c>
    </row>
    <row r="9" spans="2:10" ht="24" x14ac:dyDescent="0.45">
      <c r="B9" s="5" t="s">
        <v>66</v>
      </c>
      <c r="C9" s="47">
        <f t="shared" ref="C9:J9" si="0">SUM(C6:C8)</f>
        <v>286125801</v>
      </c>
      <c r="D9" s="47">
        <f t="shared" si="0"/>
        <v>-337195356</v>
      </c>
      <c r="E9" s="47">
        <f t="shared" si="0"/>
        <v>0</v>
      </c>
      <c r="F9" s="47">
        <f t="shared" si="0"/>
        <v>-51069555</v>
      </c>
      <c r="G9" s="87">
        <f t="shared" si="0"/>
        <v>313324661</v>
      </c>
      <c r="H9" s="47">
        <f t="shared" si="0"/>
        <v>-29020012</v>
      </c>
      <c r="I9" s="47">
        <f t="shared" si="0"/>
        <v>-2131839</v>
      </c>
      <c r="J9" s="47">
        <f t="shared" si="0"/>
        <v>282172810</v>
      </c>
    </row>
    <row r="10" spans="2:10" x14ac:dyDescent="0.45">
      <c r="D10" s="12"/>
    </row>
    <row r="12" spans="2:10" x14ac:dyDescent="0.45">
      <c r="F12" s="12"/>
      <c r="I12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G13"/>
  <sheetViews>
    <sheetView rightToLeft="1" view="pageBreakPreview" zoomScaleNormal="100" zoomScaleSheetLayoutView="100" workbookViewId="0">
      <selection activeCell="F20" sqref="F20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4.140625" style="1" customWidth="1"/>
    <col min="9" max="16384" width="9.140625" style="1"/>
  </cols>
  <sheetData>
    <row r="1" spans="2:7" ht="24" x14ac:dyDescent="0.45">
      <c r="B1" s="31"/>
      <c r="C1" s="188" t="s">
        <v>0</v>
      </c>
      <c r="D1" s="188"/>
      <c r="E1" s="188"/>
      <c r="F1" s="188"/>
      <c r="G1" s="189"/>
    </row>
    <row r="2" spans="2:7" ht="24" x14ac:dyDescent="0.45">
      <c r="B2" s="32"/>
      <c r="C2" s="191" t="s">
        <v>44</v>
      </c>
      <c r="D2" s="191"/>
      <c r="E2" s="191"/>
      <c r="F2" s="191"/>
      <c r="G2" s="192"/>
    </row>
    <row r="3" spans="2:7" ht="24" x14ac:dyDescent="0.45">
      <c r="B3" s="34" t="s">
        <v>80</v>
      </c>
      <c r="C3" s="194" t="str">
        <f>سهام!C3</f>
        <v>برای ماه منتهی به 1400/01/31</v>
      </c>
      <c r="D3" s="194"/>
      <c r="E3" s="194"/>
      <c r="F3" s="194"/>
      <c r="G3" s="195"/>
    </row>
    <row r="4" spans="2:7" x14ac:dyDescent="0.45">
      <c r="B4" s="146" t="s">
        <v>67</v>
      </c>
      <c r="C4" s="146" t="s">
        <v>67</v>
      </c>
      <c r="D4" s="146" t="s">
        <v>46</v>
      </c>
      <c r="E4" s="146" t="s">
        <v>46</v>
      </c>
      <c r="F4" s="146" t="s">
        <v>47</v>
      </c>
      <c r="G4" s="146" t="s">
        <v>47</v>
      </c>
    </row>
    <row r="5" spans="2:7" x14ac:dyDescent="0.45">
      <c r="B5" s="146" t="s">
        <v>68</v>
      </c>
      <c r="C5" s="146" t="s">
        <v>37</v>
      </c>
      <c r="D5" s="146" t="s">
        <v>69</v>
      </c>
      <c r="E5" s="146" t="s">
        <v>70</v>
      </c>
      <c r="F5" s="146" t="s">
        <v>69</v>
      </c>
      <c r="G5" s="146" t="s">
        <v>70</v>
      </c>
    </row>
    <row r="6" spans="2:7" ht="32.25" customHeight="1" x14ac:dyDescent="0.45">
      <c r="B6" s="3" t="s">
        <v>43</v>
      </c>
      <c r="C6" s="60">
        <v>1349301287911</v>
      </c>
      <c r="D6" s="84">
        <v>124550593</v>
      </c>
      <c r="E6" s="127">
        <f>D6/178008286511</f>
        <v>6.9968985961955997E-4</v>
      </c>
      <c r="F6" s="84">
        <v>1914652494</v>
      </c>
      <c r="G6" s="129">
        <f>F6/1889279833700</f>
        <v>1.0134298052873988E-3</v>
      </c>
    </row>
    <row r="7" spans="2:7" ht="32.25" customHeight="1" x14ac:dyDescent="0.45">
      <c r="B7" s="3" t="s">
        <v>106</v>
      </c>
      <c r="C7" s="60">
        <v>200048775001</v>
      </c>
      <c r="D7" s="84">
        <v>0</v>
      </c>
      <c r="E7" s="128">
        <v>0</v>
      </c>
      <c r="F7" s="84">
        <v>10810</v>
      </c>
      <c r="G7" s="130">
        <v>0</v>
      </c>
    </row>
    <row r="8" spans="2:7" ht="29.25" customHeight="1" x14ac:dyDescent="0.45">
      <c r="B8" s="198" t="s">
        <v>66</v>
      </c>
      <c r="C8" s="199"/>
      <c r="D8" s="84">
        <f>SUM(D6:D7)</f>
        <v>124550593</v>
      </c>
      <c r="E8" s="85">
        <f>SUM(E6:E7)</f>
        <v>6.9968985961955997E-4</v>
      </c>
      <c r="F8" s="84">
        <f>SUM(F6:F7)</f>
        <v>1914663304</v>
      </c>
      <c r="G8" s="85">
        <f>SUM(G6:G7)</f>
        <v>1.0134298052873988E-3</v>
      </c>
    </row>
    <row r="9" spans="2:7" x14ac:dyDescent="0.45">
      <c r="F9" s="68"/>
    </row>
    <row r="10" spans="2:7" x14ac:dyDescent="0.45">
      <c r="E10" s="91"/>
      <c r="F10" s="92"/>
      <c r="G10" s="91"/>
    </row>
    <row r="11" spans="2:7" x14ac:dyDescent="0.45">
      <c r="D11" s="11"/>
      <c r="E11" s="75"/>
      <c r="F11" s="77"/>
      <c r="G11" s="77"/>
    </row>
    <row r="12" spans="2:7" x14ac:dyDescent="0.45">
      <c r="D12" s="77"/>
      <c r="E12" s="77"/>
      <c r="F12" s="78"/>
      <c r="G12" s="11"/>
    </row>
    <row r="13" spans="2:7" x14ac:dyDescent="0.45">
      <c r="E13" s="45"/>
      <c r="G13" s="12"/>
    </row>
  </sheetData>
  <mergeCells count="13">
    <mergeCell ref="C1:G1"/>
    <mergeCell ref="C2:G2"/>
    <mergeCell ref="C3:G3"/>
    <mergeCell ref="B8:C8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A14" sqref="A14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200" t="s">
        <v>0</v>
      </c>
      <c r="B1" s="200"/>
      <c r="C1" s="201"/>
    </row>
    <row r="2" spans="1:3" ht="21" x14ac:dyDescent="0.45">
      <c r="A2" s="200" t="s">
        <v>44</v>
      </c>
      <c r="B2" s="200"/>
      <c r="C2" s="201"/>
    </row>
    <row r="3" spans="1:3" ht="21" x14ac:dyDescent="0.45">
      <c r="A3" s="202" t="str">
        <f>سهام!C3</f>
        <v>برای ماه منتهی به 1400/01/31</v>
      </c>
      <c r="B3" s="202"/>
      <c r="C3" s="203"/>
    </row>
    <row r="4" spans="1:3" ht="21" x14ac:dyDescent="0.45">
      <c r="A4" s="41" t="s">
        <v>80</v>
      </c>
      <c r="B4" s="39"/>
      <c r="C4" s="40"/>
    </row>
    <row r="5" spans="1:3" x14ac:dyDescent="0.45">
      <c r="A5" s="146" t="s">
        <v>71</v>
      </c>
      <c r="B5" s="146" t="s">
        <v>46</v>
      </c>
      <c r="C5" s="146" t="str">
        <f>سهام!J4</f>
        <v>1400/01/31</v>
      </c>
    </row>
    <row r="6" spans="1:3" x14ac:dyDescent="0.45">
      <c r="A6" s="146" t="s">
        <v>71</v>
      </c>
      <c r="B6" s="146" t="s">
        <v>40</v>
      </c>
      <c r="C6" s="146" t="s">
        <v>40</v>
      </c>
    </row>
    <row r="7" spans="1:3" x14ac:dyDescent="0.45">
      <c r="A7" s="2" t="s">
        <v>97</v>
      </c>
      <c r="B7" s="4">
        <v>0</v>
      </c>
      <c r="C7" s="108">
        <v>863648338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7" t="s">
        <v>66</v>
      </c>
      <c r="B10" s="16">
        <f>SUM(B7:B9)</f>
        <v>0</v>
      </c>
      <c r="C10" s="16">
        <f>SUM(C7:C9)</f>
        <v>863648338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zoomScale="110" zoomScaleNormal="110" zoomScaleSheetLayoutView="110" workbookViewId="0">
      <selection activeCell="B14" sqref="B14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204" t="s">
        <v>0</v>
      </c>
      <c r="C1" s="205"/>
      <c r="D1" s="205"/>
      <c r="E1" s="206"/>
    </row>
    <row r="2" spans="2:8" ht="24" customHeight="1" x14ac:dyDescent="0.45">
      <c r="B2" s="207" t="s">
        <v>44</v>
      </c>
      <c r="C2" s="208"/>
      <c r="D2" s="208"/>
      <c r="E2" s="209"/>
    </row>
    <row r="3" spans="2:8" ht="24" customHeight="1" x14ac:dyDescent="0.45">
      <c r="B3" s="210" t="str">
        <f>سهام!C3</f>
        <v>برای ماه منتهی به 1400/01/31</v>
      </c>
      <c r="C3" s="194"/>
      <c r="D3" s="194"/>
      <c r="E3" s="211"/>
    </row>
    <row r="4" spans="2:8" ht="24" customHeight="1" x14ac:dyDescent="0.45">
      <c r="B4" s="57" t="s">
        <v>80</v>
      </c>
      <c r="C4" s="41"/>
      <c r="D4" s="42"/>
      <c r="E4" s="58"/>
    </row>
    <row r="5" spans="2:8" x14ac:dyDescent="0.45">
      <c r="B5" s="213" t="s">
        <v>48</v>
      </c>
      <c r="C5" s="96" t="s">
        <v>81</v>
      </c>
      <c r="D5" s="214" t="s">
        <v>40</v>
      </c>
      <c r="E5" s="215" t="s">
        <v>12</v>
      </c>
    </row>
    <row r="6" spans="2:8" x14ac:dyDescent="0.45">
      <c r="B6" s="59" t="s">
        <v>74</v>
      </c>
      <c r="C6" s="97" t="s">
        <v>82</v>
      </c>
      <c r="D6" s="47">
        <v>-216999286517</v>
      </c>
      <c r="E6" s="70">
        <f>ABS(D6)/9197913843137</f>
        <v>2.3592228652904099E-2</v>
      </c>
      <c r="H6" s="76"/>
    </row>
    <row r="7" spans="2:8" x14ac:dyDescent="0.45">
      <c r="B7" s="59" t="s">
        <v>75</v>
      </c>
      <c r="C7" s="97" t="s">
        <v>83</v>
      </c>
      <c r="D7" s="47">
        <v>-51069555</v>
      </c>
      <c r="E7" s="98">
        <f>ABS(D7)/9197913843137</f>
        <v>5.552297604755824E-6</v>
      </c>
      <c r="H7" s="72"/>
    </row>
    <row r="8" spans="2:8" ht="19.5" thickBot="1" x14ac:dyDescent="0.5">
      <c r="B8" s="99" t="s">
        <v>76</v>
      </c>
      <c r="C8" s="100" t="s">
        <v>84</v>
      </c>
      <c r="D8" s="117">
        <v>124550593</v>
      </c>
      <c r="E8" s="101">
        <f>ABS(D8)/9197913843137</f>
        <v>1.3541178480697892E-5</v>
      </c>
      <c r="H8" s="76"/>
    </row>
    <row r="9" spans="2:8" ht="19.5" thickBot="1" x14ac:dyDescent="0.5">
      <c r="B9" s="216" t="s">
        <v>66</v>
      </c>
      <c r="C9" s="217"/>
      <c r="D9" s="102">
        <f>SUM(D6:D8)</f>
        <v>-216925805479</v>
      </c>
      <c r="E9" s="73">
        <f>SUM(E6:E8)</f>
        <v>2.3611322128989552E-2</v>
      </c>
      <c r="H9" s="10"/>
    </row>
    <row r="10" spans="2:8" x14ac:dyDescent="0.45">
      <c r="B10" s="212" t="s">
        <v>121</v>
      </c>
      <c r="C10" s="212"/>
      <c r="D10" s="212"/>
      <c r="E10" s="212"/>
    </row>
    <row r="11" spans="2:8" ht="12.75" customHeight="1" x14ac:dyDescent="0.45"/>
    <row r="12" spans="2:8" x14ac:dyDescent="0.45">
      <c r="D12" s="10"/>
      <c r="E12" s="10"/>
    </row>
    <row r="13" spans="2:8" x14ac:dyDescent="0.45">
      <c r="D13" s="14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2021-04-26T05:25:06Z</dcterms:modified>
</cp:coreProperties>
</file>