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shayeghian\بهمن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'!$A$1:$H$9</definedName>
    <definedName name="_xlnm.Print_Area" localSheetId="7">'درآمد سود سهام '!$A$1:$L$12</definedName>
    <definedName name="_xlnm.Print_Area" localSheetId="8">'درآمد ناشی از تغییر قیمت اوراق '!$A$1:$K$16</definedName>
    <definedName name="_xlnm.Print_Area" localSheetId="9">'درآمد ناشی از فروش '!$A$1:$K$17</definedName>
    <definedName name="_xlnm.Print_Area" localSheetId="5">'سپرده '!$A$1:$L$9</definedName>
    <definedName name="_xlnm.Print_Area" localSheetId="11">'سرمایه‌گذاری در اوراق بهادار '!$A$1:$K$10</definedName>
    <definedName name="_xlnm.Print_Area" localSheetId="10">'سرمایه‌گذاری در سهام '!$A$1:$M$16</definedName>
    <definedName name="_xlnm.Print_Area" localSheetId="6">'سود اوراق بهادار و سپرده بانکی '!$A$1:$L$11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F14" i="11" l="1"/>
  <c r="G6" i="13" l="1"/>
  <c r="E6" i="13"/>
  <c r="E8" i="15"/>
  <c r="E7" i="15"/>
  <c r="E6" i="15" l="1"/>
  <c r="C10" i="14"/>
  <c r="G8" i="13"/>
  <c r="F8" i="13"/>
  <c r="E8" i="13"/>
  <c r="D8" i="13"/>
  <c r="J9" i="12"/>
  <c r="I9" i="12"/>
  <c r="G9" i="12"/>
  <c r="H9" i="12"/>
  <c r="F9" i="12"/>
  <c r="D9" i="12"/>
  <c r="C9" i="12"/>
  <c r="C14" i="11"/>
  <c r="D14" i="11"/>
  <c r="E14" i="11"/>
  <c r="H14" i="11"/>
  <c r="I14" i="11"/>
  <c r="J14" i="11"/>
  <c r="K14" i="11"/>
  <c r="L12" i="11"/>
  <c r="L7" i="11" l="1"/>
  <c r="L13" i="11"/>
  <c r="L10" i="11"/>
  <c r="L9" i="11"/>
  <c r="L11" i="11"/>
  <c r="L8" i="11"/>
  <c r="L6" i="11"/>
  <c r="J16" i="10"/>
  <c r="I16" i="10"/>
  <c r="H16" i="10"/>
  <c r="F16" i="10"/>
  <c r="E16" i="10"/>
  <c r="D16" i="10"/>
  <c r="J15" i="9"/>
  <c r="I15" i="9"/>
  <c r="H15" i="9"/>
  <c r="F15" i="9"/>
  <c r="E15" i="9"/>
  <c r="D15" i="9"/>
  <c r="K11" i="8"/>
  <c r="J11" i="8"/>
  <c r="I11" i="8"/>
  <c r="H11" i="8"/>
  <c r="G11" i="8"/>
  <c r="F11" i="8"/>
  <c r="K10" i="7"/>
  <c r="I10" i="7"/>
  <c r="H10" i="7"/>
  <c r="F10" i="7"/>
  <c r="J8" i="6"/>
  <c r="I8" i="6"/>
  <c r="H8" i="6"/>
  <c r="G8" i="6"/>
  <c r="M14" i="1"/>
  <c r="L14" i="1"/>
  <c r="I14" i="1"/>
  <c r="G14" i="1"/>
  <c r="E14" i="1"/>
  <c r="D14" i="1"/>
  <c r="G11" i="11" l="1"/>
  <c r="G10" i="11"/>
  <c r="G9" i="11"/>
  <c r="G13" i="11"/>
  <c r="G8" i="11"/>
  <c r="G6" i="11"/>
  <c r="G12" i="11"/>
  <c r="G7" i="11"/>
  <c r="L14" i="11"/>
  <c r="E9" i="12"/>
  <c r="K7" i="7"/>
  <c r="H7" i="7"/>
  <c r="K8" i="7"/>
  <c r="I8" i="7"/>
  <c r="H8" i="7"/>
  <c r="J13" i="1"/>
  <c r="J10" i="7" l="1"/>
  <c r="D9" i="15" l="1"/>
  <c r="J12" i="1"/>
  <c r="J11" i="1"/>
  <c r="J10" i="1"/>
  <c r="J9" i="1"/>
  <c r="J8" i="1"/>
  <c r="J7" i="1"/>
  <c r="B10" i="14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<sst xmlns="http://schemas.openxmlformats.org/spreadsheetml/2006/main" count="453" uniqueCount="125">
  <si>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</si>
  <si>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</si>
  <si>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</si>
  <si>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</si>
  <si>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</si>
  <si>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</si>
  <si>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</si>
  <si>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</si>
  <si>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</si>
  <si>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</si>
  <si>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</si>
  <si>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</si>
  <si>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</si>
  <si>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</si>
  <si>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</si>
  <si>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</si>
  <si>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</si>
  <si>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</si>
  <si>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</si>
  <si>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</si>
  <si>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</si>
  <si>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</si>
  <si>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</si>
  <si>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</si>
  <si>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</si>
  <si>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</si>
  <si>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</si>
  <si>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</si>
  <si>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</si>
  <si>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</si>
  <si>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</si>
  <si>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</si>
  <si>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</si>
  <si>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</si>
  <si>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</si>
  <si>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</si>
  <si>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</si>
  <si>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</si>
  <si>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</si>
  <si>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</si>
  <si>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</si>
  <si>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</si>
  <si>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</si>
  <si>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</si>
  <si>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</si>
  <si>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</si>
  <si>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</si>
  <si>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</si>
  <si>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</si>
  <si>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</si>
  <si>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</si>
  <si>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</si>
  <si>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</si>
  <si>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</si>
  <si>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</si>
  <si>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</si>
  <si>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</si>
  <si>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</si>
  <si>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</si>
  <si>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</si>
  <si>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</si>
  <si>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</si>
  <si>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</si>
  <si>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</si>
  <si>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</si>
  <si>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</si>
  <si>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</si>
  <si>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</si>
  <si>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</si>
  <si>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</si>
  <si>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</si>
  <si>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</si>
  <si>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</si>
  <si>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</si>
  <si>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</si>
  <si>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</si>
  <si>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</si>
  <si>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</si>
  <si>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</si>
  <si>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</si>
  <si>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</si>
  <si>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</si>
  <si>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</si>
  <si>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</si>
  <si>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</si>
  <si>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</si>
  <si>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</si>
  <si>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</si>
  <si>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</si>
  <si>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</si>
  <si>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</si>
  <si>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</si>
  <si>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</si>
  <si>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</si>
  <si>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</si>
  <si>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</si>
  <si>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</si>
  <si>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</si>
  <si>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</si>
  <si>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</si>
  <si>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</si>
  <si>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</si>
  <si>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</si>
  <si>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</si>
  <si>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</si>
  <si>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</si>
  <si>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بانک توسعه صادرات بلوار کشاورز</t>
  </si>
  <si>
    <t>1399/11/30</t>
  </si>
  <si>
    <t>1398/07/20</t>
  </si>
  <si>
    <t>1399/11/20</t>
  </si>
  <si>
    <t>1399/11/26</t>
  </si>
  <si>
    <t>1399/11/21</t>
  </si>
  <si>
    <t>حق تقدم گروه مدیریت سرمایه گذاری امید</t>
  </si>
  <si>
    <t>مرابحه عام دولت5-ش.خ0302</t>
  </si>
  <si>
    <t>بله</t>
  </si>
  <si>
    <t>1399/06/16</t>
  </si>
  <si>
    <t>1403/02/16</t>
  </si>
  <si>
    <t>مدیریت انرژی امید تابان هور</t>
  </si>
  <si>
    <t>1399/12/20</t>
  </si>
  <si>
    <t>1399/12/13</t>
  </si>
  <si>
    <t>ح.گروه مدیریت سرمایه گذاری امید</t>
  </si>
  <si>
    <t>*مبلغ خالص دارایی ها در تاریخ افشای گزارش 9/153/143/970/598  ریال می باشد</t>
  </si>
  <si>
    <t>برای ماه منتهی به 1399/12/30</t>
  </si>
  <si>
    <t>1399/12/30</t>
  </si>
  <si>
    <t>سنادخزانه-م23بودجه97-000824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</si>
</sst>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\-#,##0\ 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8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10" fontId="1" fillId="0" borderId="3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1" fillId="0" borderId="2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2" fontId="15" fillId="0" borderId="22" xfId="0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10" fontId="15" fillId="0" borderId="24" xfId="2" applyNumberFormat="1" applyFont="1" applyBorder="1" applyAlignment="1">
      <alignment horizontal="center" vertical="center"/>
    </xf>
    <xf numFmtId="167" fontId="12" fillId="2" borderId="11" xfId="1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10" fontId="17" fillId="0" borderId="1" xfId="2" applyNumberFormat="1" applyFont="1" applyBorder="1" applyAlignment="1">
      <alignment horizontal="center" vertical="center"/>
    </xf>
    <xf numFmtId="166" fontId="1" fillId="0" borderId="29" xfId="0" applyNumberFormat="1" applyFont="1" applyBorder="1" applyAlignment="1">
      <alignment horizontal="center" vertical="center"/>
    </xf>
    <xf numFmtId="10" fontId="17" fillId="0" borderId="29" xfId="2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15" fillId="0" borderId="2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zoomScale="90" zoomScaleNormal="90" zoomScaleSheetLayoutView="80" workbookViewId="0">
      <selection activeCell="E8" sqref="E8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6.25" x14ac:dyDescent="0.45">
      <c r="B1" s="52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2:16" ht="26.25" x14ac:dyDescent="0.45">
      <c r="B2" s="53"/>
      <c r="C2" s="140" t="s">
        <v>1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1"/>
    </row>
    <row r="3" spans="2:16" ht="26.25" x14ac:dyDescent="0.45">
      <c r="B3" s="54" t="s">
        <v>79</v>
      </c>
      <c r="C3" s="142" t="s">
        <v>122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3"/>
    </row>
    <row r="4" spans="2:16" ht="24.75" customHeight="1" x14ac:dyDescent="0.45">
      <c r="B4" s="144" t="s">
        <v>2</v>
      </c>
      <c r="C4" s="133" t="s">
        <v>107</v>
      </c>
      <c r="D4" s="133" t="s">
        <v>3</v>
      </c>
      <c r="E4" s="133" t="s">
        <v>3</v>
      </c>
      <c r="F4" s="133" t="s">
        <v>4</v>
      </c>
      <c r="G4" s="133" t="s">
        <v>4</v>
      </c>
      <c r="H4" s="133" t="s">
        <v>4</v>
      </c>
      <c r="I4" s="133" t="s">
        <v>4</v>
      </c>
      <c r="J4" s="133" t="s">
        <v>123</v>
      </c>
      <c r="K4" s="133" t="s">
        <v>5</v>
      </c>
      <c r="L4" s="133" t="s">
        <v>5</v>
      </c>
      <c r="M4" s="133" t="s">
        <v>5</v>
      </c>
      <c r="N4" s="148" t="s">
        <v>5</v>
      </c>
    </row>
    <row r="5" spans="2:16" ht="26.25" customHeight="1" x14ac:dyDescent="0.45">
      <c r="B5" s="145"/>
      <c r="C5" s="133" t="s">
        <v>6</v>
      </c>
      <c r="D5" s="133" t="s">
        <v>7</v>
      </c>
      <c r="E5" s="133" t="s">
        <v>8</v>
      </c>
      <c r="F5" s="133" t="s">
        <v>9</v>
      </c>
      <c r="G5" s="133" t="s">
        <v>9</v>
      </c>
      <c r="H5" s="133" t="s">
        <v>10</v>
      </c>
      <c r="I5" s="133" t="s">
        <v>10</v>
      </c>
      <c r="J5" s="133" t="s">
        <v>6</v>
      </c>
      <c r="K5" s="133" t="s">
        <v>11</v>
      </c>
      <c r="L5" s="133" t="s">
        <v>7</v>
      </c>
      <c r="M5" s="133" t="s">
        <v>8</v>
      </c>
      <c r="N5" s="147" t="s">
        <v>12</v>
      </c>
    </row>
    <row r="6" spans="2:16" ht="29.25" customHeight="1" x14ac:dyDescent="0.45">
      <c r="B6" s="146"/>
      <c r="C6" s="133" t="s">
        <v>6</v>
      </c>
      <c r="D6" s="133" t="s">
        <v>7</v>
      </c>
      <c r="E6" s="133" t="s">
        <v>8</v>
      </c>
      <c r="F6" s="133" t="s">
        <v>6</v>
      </c>
      <c r="G6" s="133" t="s">
        <v>7</v>
      </c>
      <c r="H6" s="133" t="s">
        <v>6</v>
      </c>
      <c r="I6" s="133" t="s">
        <v>13</v>
      </c>
      <c r="J6" s="133" t="s">
        <v>6</v>
      </c>
      <c r="K6" s="133" t="s">
        <v>11</v>
      </c>
      <c r="L6" s="133" t="s">
        <v>7</v>
      </c>
      <c r="M6" s="133" t="s">
        <v>8</v>
      </c>
      <c r="N6" s="147" t="s">
        <v>12</v>
      </c>
    </row>
    <row r="7" spans="2:16" ht="30.75" customHeight="1" x14ac:dyDescent="0.45">
      <c r="B7" s="55" t="s">
        <v>100</v>
      </c>
      <c r="C7" s="13">
        <v>193075570</v>
      </c>
      <c r="D7" s="13">
        <v>7553942936685</v>
      </c>
      <c r="E7" s="13">
        <v>7225184779626.6602</v>
      </c>
      <c r="F7" s="4">
        <v>91025092</v>
      </c>
      <c r="G7" s="4">
        <v>362650632963</v>
      </c>
      <c r="H7" s="4">
        <v>2108000</v>
      </c>
      <c r="I7" s="4">
        <v>26772997294</v>
      </c>
      <c r="J7" s="13">
        <f t="shared" ref="J7:J11" si="0">C7+F7-H7</f>
        <v>281992662</v>
      </c>
      <c r="K7" s="13">
        <v>13110</v>
      </c>
      <c r="L7" s="4">
        <v>3561983367135</v>
      </c>
      <c r="M7" s="4">
        <v>3694114136733.8999</v>
      </c>
      <c r="N7" s="80">
        <v>0.40250000000000002</v>
      </c>
      <c r="O7" s="69"/>
    </row>
    <row r="8" spans="2:16" ht="30.75" customHeight="1" x14ac:dyDescent="0.45">
      <c r="B8" s="55" t="s">
        <v>98</v>
      </c>
      <c r="C8" s="4">
        <v>31313409</v>
      </c>
      <c r="D8" s="4">
        <v>266767703023</v>
      </c>
      <c r="E8" s="4">
        <v>248783695543.63101</v>
      </c>
      <c r="F8" s="4">
        <v>18038282</v>
      </c>
      <c r="G8" s="4">
        <v>136281489156</v>
      </c>
      <c r="H8" s="4">
        <v>0</v>
      </c>
      <c r="I8" s="4">
        <v>0</v>
      </c>
      <c r="J8" s="4">
        <f t="shared" si="0"/>
        <v>49351691</v>
      </c>
      <c r="K8" s="4">
        <v>7440</v>
      </c>
      <c r="L8" s="4">
        <v>403049192179</v>
      </c>
      <c r="M8" s="4">
        <v>366897526838.40997</v>
      </c>
      <c r="N8" s="114">
        <v>0.04</v>
      </c>
    </row>
    <row r="9" spans="2:16" ht="30.75" customHeight="1" x14ac:dyDescent="0.45">
      <c r="B9" s="55" t="s">
        <v>99</v>
      </c>
      <c r="C9" s="4">
        <v>9299835</v>
      </c>
      <c r="D9" s="4">
        <v>209840056937</v>
      </c>
      <c r="E9" s="4">
        <v>226929373202.26801</v>
      </c>
      <c r="F9" s="4">
        <v>46000</v>
      </c>
      <c r="G9" s="4">
        <v>1196816495</v>
      </c>
      <c r="H9" s="4">
        <v>46000</v>
      </c>
      <c r="I9" s="4">
        <v>1184978738</v>
      </c>
      <c r="J9" s="13">
        <f t="shared" si="0"/>
        <v>9299835</v>
      </c>
      <c r="K9" s="13">
        <v>24960</v>
      </c>
      <c r="L9" s="4">
        <v>209998936455</v>
      </c>
      <c r="M9" s="4">
        <v>231947467449.98401</v>
      </c>
      <c r="N9" s="80">
        <v>2.53E-2</v>
      </c>
    </row>
    <row r="10" spans="2:16" ht="30.75" customHeight="1" x14ac:dyDescent="0.45">
      <c r="B10" s="55" t="s">
        <v>101</v>
      </c>
      <c r="C10" s="4">
        <v>26481797</v>
      </c>
      <c r="D10" s="4">
        <v>64982372461</v>
      </c>
      <c r="E10" s="4">
        <v>63111084939.757797</v>
      </c>
      <c r="F10" s="4">
        <v>720000</v>
      </c>
      <c r="G10" s="4">
        <v>1683141688</v>
      </c>
      <c r="H10" s="4">
        <v>45000</v>
      </c>
      <c r="I10" s="4">
        <v>99374421</v>
      </c>
      <c r="J10" s="13">
        <f t="shared" si="0"/>
        <v>27156797</v>
      </c>
      <c r="K10" s="13">
        <v>2233</v>
      </c>
      <c r="L10" s="4">
        <v>66555229224</v>
      </c>
      <c r="M10" s="4">
        <v>60595040443.947197</v>
      </c>
      <c r="N10" s="80">
        <v>6.6E-3</v>
      </c>
    </row>
    <row r="11" spans="2:16" ht="30.75" customHeight="1" x14ac:dyDescent="0.45">
      <c r="B11" s="55" t="s">
        <v>102</v>
      </c>
      <c r="C11" s="113">
        <v>3506491</v>
      </c>
      <c r="D11" s="4">
        <v>61709344879</v>
      </c>
      <c r="E11" s="4">
        <v>52277084917.2528</v>
      </c>
      <c r="F11" s="4">
        <v>55000</v>
      </c>
      <c r="G11" s="4">
        <v>783781443</v>
      </c>
      <c r="H11" s="4">
        <v>14118</v>
      </c>
      <c r="I11" s="4">
        <v>184946316</v>
      </c>
      <c r="J11" s="4">
        <f t="shared" si="0"/>
        <v>3547373</v>
      </c>
      <c r="K11" s="13">
        <v>12900</v>
      </c>
      <c r="L11" s="4">
        <v>62245399188</v>
      </c>
      <c r="M11" s="113">
        <v>45726333255.108002</v>
      </c>
      <c r="N11" s="80">
        <v>5.0000000000000001E-3</v>
      </c>
      <c r="O11" s="69"/>
    </row>
    <row r="12" spans="2:16" ht="31.5" customHeight="1" x14ac:dyDescent="0.45">
      <c r="B12" s="55" t="s">
        <v>105</v>
      </c>
      <c r="C12" s="90">
        <v>62984</v>
      </c>
      <c r="D12" s="90">
        <v>9148909729</v>
      </c>
      <c r="E12" s="90">
        <v>9362001403.32864</v>
      </c>
      <c r="F12" s="90">
        <v>6000</v>
      </c>
      <c r="G12" s="113">
        <v>871130324</v>
      </c>
      <c r="H12" s="4">
        <v>0</v>
      </c>
      <c r="I12" s="4">
        <v>0</v>
      </c>
      <c r="J12" s="13">
        <f>C12+F12-H12</f>
        <v>68984</v>
      </c>
      <c r="K12" s="13">
        <v>147032</v>
      </c>
      <c r="L12" s="4">
        <v>10020040053</v>
      </c>
      <c r="M12" s="4">
        <v>10135146917.8291</v>
      </c>
      <c r="N12" s="105">
        <v>1.1000000000000001E-3</v>
      </c>
    </row>
    <row r="13" spans="2:16" ht="30.75" customHeight="1" thickBot="1" x14ac:dyDescent="0.5">
      <c r="B13" s="115" t="s">
        <v>112</v>
      </c>
      <c r="C13" s="13">
        <v>0</v>
      </c>
      <c r="D13" s="13">
        <v>0</v>
      </c>
      <c r="E13" s="13">
        <v>0</v>
      </c>
      <c r="F13" s="4">
        <v>372171560</v>
      </c>
      <c r="G13" s="4">
        <v>4327983071240</v>
      </c>
      <c r="H13" s="4">
        <v>0</v>
      </c>
      <c r="I13" s="4">
        <v>0</v>
      </c>
      <c r="J13" s="13">
        <f>C13+F13-H13</f>
        <v>372171560</v>
      </c>
      <c r="K13" s="13">
        <v>12110</v>
      </c>
      <c r="L13" s="4">
        <v>4327983071240</v>
      </c>
      <c r="M13" s="4">
        <v>4503572273430</v>
      </c>
      <c r="N13" s="80">
        <v>0.49070000000000003</v>
      </c>
      <c r="O13" s="69"/>
      <c r="P13" s="69"/>
    </row>
    <row r="14" spans="2:16" ht="36.75" customHeight="1" thickBot="1" x14ac:dyDescent="0.5">
      <c r="B14" s="136" t="s">
        <v>66</v>
      </c>
      <c r="C14" s="137"/>
      <c r="D14" s="85">
        <f>SUM(D7:D13)</f>
        <v>8166391323714</v>
      </c>
      <c r="E14" s="86">
        <f>SUM(E7:E13)</f>
        <v>7825648019632.8984</v>
      </c>
      <c r="F14" s="87"/>
      <c r="G14" s="86">
        <f>SUM(G7:G13)</f>
        <v>4831450063309</v>
      </c>
      <c r="H14" s="87"/>
      <c r="I14" s="85">
        <f>SUM(I7:I13)</f>
        <v>28242296769</v>
      </c>
      <c r="J14" s="138"/>
      <c r="K14" s="139"/>
      <c r="L14" s="86">
        <f>SUM(L7:L13)</f>
        <v>8641835235474</v>
      </c>
      <c r="M14" s="95">
        <f>SUM(M7:M13)</f>
        <v>8912987925069.1797</v>
      </c>
      <c r="N14" s="106">
        <v>0.97109999999999996</v>
      </c>
      <c r="P14" s="69"/>
    </row>
    <row r="15" spans="2:16" x14ac:dyDescent="0.45">
      <c r="J15" s="11"/>
      <c r="L15" s="10"/>
    </row>
    <row r="16" spans="2:16" x14ac:dyDescent="0.45">
      <c r="E16" s="48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8" sqref="D18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6"/>
      <c r="C1" s="149" t="s">
        <v>0</v>
      </c>
      <c r="D1" s="149"/>
      <c r="E1" s="149"/>
      <c r="F1" s="149"/>
      <c r="G1" s="149"/>
      <c r="H1" s="149"/>
      <c r="I1" s="149"/>
      <c r="J1" s="150"/>
    </row>
    <row r="2" spans="2:10" ht="24" x14ac:dyDescent="0.45">
      <c r="B2" s="57"/>
      <c r="C2" s="151" t="s">
        <v>1</v>
      </c>
      <c r="D2" s="151"/>
      <c r="E2" s="151"/>
      <c r="F2" s="151"/>
      <c r="G2" s="151"/>
      <c r="H2" s="151"/>
      <c r="I2" s="151"/>
      <c r="J2" s="152"/>
    </row>
    <row r="3" spans="2:10" ht="24.75" thickBot="1" x14ac:dyDescent="0.5">
      <c r="B3" s="54" t="s">
        <v>79</v>
      </c>
      <c r="C3" s="151" t="str">
        <f>سهام!C3</f>
        <v>برای ماه منتهی به 1399/12/30</v>
      </c>
      <c r="D3" s="151"/>
      <c r="E3" s="151"/>
      <c r="F3" s="151"/>
      <c r="G3" s="151"/>
      <c r="H3" s="151"/>
      <c r="I3" s="151"/>
      <c r="J3" s="152"/>
    </row>
    <row r="4" spans="2:10" x14ac:dyDescent="0.45">
      <c r="B4" s="153" t="s">
        <v>2</v>
      </c>
      <c r="C4" s="156" t="str">
        <f>سهام!C4</f>
        <v>1399/11/30</v>
      </c>
      <c r="D4" s="156" t="s">
        <v>3</v>
      </c>
      <c r="E4" s="156" t="s">
        <v>3</v>
      </c>
      <c r="F4" s="156" t="s">
        <v>3</v>
      </c>
      <c r="G4" s="156" t="str">
        <f>سهام!J4</f>
        <v>1399/12/30</v>
      </c>
      <c r="H4" s="156" t="s">
        <v>5</v>
      </c>
      <c r="I4" s="156" t="s">
        <v>5</v>
      </c>
      <c r="J4" s="158" t="s">
        <v>5</v>
      </c>
    </row>
    <row r="5" spans="2:10" x14ac:dyDescent="0.45">
      <c r="B5" s="154" t="s">
        <v>2</v>
      </c>
      <c r="C5" s="155" t="s">
        <v>14</v>
      </c>
      <c r="D5" s="155" t="s">
        <v>15</v>
      </c>
      <c r="E5" s="155" t="s">
        <v>16</v>
      </c>
      <c r="F5" s="155" t="s">
        <v>17</v>
      </c>
      <c r="G5" s="155" t="s">
        <v>14</v>
      </c>
      <c r="H5" s="155" t="s">
        <v>15</v>
      </c>
      <c r="I5" s="155" t="s">
        <v>16</v>
      </c>
      <c r="J5" s="157" t="s">
        <v>17</v>
      </c>
    </row>
    <row r="6" spans="2:10" ht="21.75" customHeight="1" thickBot="1" x14ac:dyDescent="0.5">
      <c r="B6" s="58" t="s">
        <v>77</v>
      </c>
      <c r="C6" s="59">
        <v>0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60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A2" zoomScale="70" zoomScaleNormal="100" zoomScaleSheetLayoutView="70" workbookViewId="0">
      <selection activeCell="J10" sqref="J10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1" style="1" customWidth="1"/>
    <col min="16" max="16" width="13.85546875" style="1" customWidth="1"/>
    <col min="17" max="17" width="22.7109375" style="1" customWidth="1"/>
    <col min="18" max="18" width="21.28515625" style="1" customWidth="1"/>
    <col min="19" max="19" width="20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6"/>
      <c r="C1" s="149" t="s">
        <v>0</v>
      </c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50"/>
    </row>
    <row r="2" spans="2:20" ht="35.25" customHeight="1" x14ac:dyDescent="0.45">
      <c r="B2" s="57"/>
      <c r="C2" s="151" t="s">
        <v>1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2"/>
    </row>
    <row r="3" spans="2:20" ht="35.25" customHeight="1" thickBot="1" x14ac:dyDescent="0.5">
      <c r="B3" s="54" t="s">
        <v>79</v>
      </c>
      <c r="C3" s="151" t="str">
        <f>سهام!C3</f>
        <v>برای ماه منتهی به 1399/12/30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2:20" ht="35.25" customHeight="1" x14ac:dyDescent="0.45">
      <c r="B4" s="161" t="s">
        <v>18</v>
      </c>
      <c r="C4" s="159" t="s">
        <v>18</v>
      </c>
      <c r="D4" s="159" t="s">
        <v>18</v>
      </c>
      <c r="E4" s="159" t="s">
        <v>18</v>
      </c>
      <c r="F4" s="159" t="s">
        <v>18</v>
      </c>
      <c r="G4" s="159" t="s">
        <v>18</v>
      </c>
      <c r="H4" s="159" t="s">
        <v>18</v>
      </c>
      <c r="I4" s="159" t="str">
        <f>سهام!C4</f>
        <v>1399/11/30</v>
      </c>
      <c r="J4" s="159" t="s">
        <v>3</v>
      </c>
      <c r="K4" s="159" t="s">
        <v>3</v>
      </c>
      <c r="L4" s="159" t="s">
        <v>4</v>
      </c>
      <c r="M4" s="159" t="s">
        <v>4</v>
      </c>
      <c r="N4" s="159" t="s">
        <v>4</v>
      </c>
      <c r="O4" s="159" t="s">
        <v>4</v>
      </c>
      <c r="P4" s="159" t="str">
        <f>سهام!J4</f>
        <v>1399/12/30</v>
      </c>
      <c r="Q4" s="159" t="s">
        <v>5</v>
      </c>
      <c r="R4" s="159" t="s">
        <v>5</v>
      </c>
      <c r="S4" s="159" t="s">
        <v>5</v>
      </c>
      <c r="T4" s="164" t="s">
        <v>5</v>
      </c>
    </row>
    <row r="5" spans="2:20" ht="35.25" customHeight="1" x14ac:dyDescent="0.45">
      <c r="B5" s="162" t="s">
        <v>19</v>
      </c>
      <c r="C5" s="160" t="s">
        <v>20</v>
      </c>
      <c r="D5" s="160" t="s">
        <v>21</v>
      </c>
      <c r="E5" s="160" t="s">
        <v>22</v>
      </c>
      <c r="F5" s="160" t="s">
        <v>23</v>
      </c>
      <c r="G5" s="160" t="s">
        <v>24</v>
      </c>
      <c r="H5" s="160" t="s">
        <v>17</v>
      </c>
      <c r="I5" s="160" t="s">
        <v>6</v>
      </c>
      <c r="J5" s="160" t="s">
        <v>7</v>
      </c>
      <c r="K5" s="100" t="s">
        <v>8</v>
      </c>
      <c r="L5" s="160" t="s">
        <v>93</v>
      </c>
      <c r="M5" s="100" t="s">
        <v>94</v>
      </c>
      <c r="N5" s="160" t="s">
        <v>95</v>
      </c>
      <c r="O5" s="100" t="s">
        <v>10</v>
      </c>
      <c r="P5" s="160" t="s">
        <v>6</v>
      </c>
      <c r="Q5" s="100" t="s">
        <v>25</v>
      </c>
      <c r="R5" s="100" t="s">
        <v>7</v>
      </c>
      <c r="S5" s="100" t="s">
        <v>8</v>
      </c>
      <c r="T5" s="163" t="s">
        <v>12</v>
      </c>
    </row>
    <row r="6" spans="2:20" ht="39" customHeight="1" x14ac:dyDescent="0.45">
      <c r="B6" s="162" t="s">
        <v>19</v>
      </c>
      <c r="C6" s="160" t="s">
        <v>20</v>
      </c>
      <c r="D6" s="160" t="s">
        <v>21</v>
      </c>
      <c r="E6" s="160" t="s">
        <v>22</v>
      </c>
      <c r="F6" s="160" t="s">
        <v>23</v>
      </c>
      <c r="G6" s="160" t="s">
        <v>24</v>
      </c>
      <c r="H6" s="160" t="s">
        <v>17</v>
      </c>
      <c r="I6" s="160" t="s">
        <v>6</v>
      </c>
      <c r="J6" s="160" t="s">
        <v>7</v>
      </c>
      <c r="K6" s="100" t="s">
        <v>92</v>
      </c>
      <c r="L6" s="160" t="s">
        <v>6</v>
      </c>
      <c r="M6" s="100" t="s">
        <v>92</v>
      </c>
      <c r="N6" s="160" t="s">
        <v>6</v>
      </c>
      <c r="O6" s="100" t="s">
        <v>92</v>
      </c>
      <c r="P6" s="160" t="s">
        <v>6</v>
      </c>
      <c r="Q6" s="100" t="s">
        <v>92</v>
      </c>
      <c r="R6" s="100" t="s">
        <v>92</v>
      </c>
      <c r="S6" s="100" t="s">
        <v>92</v>
      </c>
      <c r="T6" s="163" t="s">
        <v>12</v>
      </c>
    </row>
    <row r="7" spans="2:20" s="68" customFormat="1" ht="54" customHeight="1" thickBot="1" x14ac:dyDescent="0.5">
      <c r="B7" s="116" t="s">
        <v>113</v>
      </c>
      <c r="C7" s="101" t="s">
        <v>114</v>
      </c>
      <c r="D7" s="101" t="s">
        <v>114</v>
      </c>
      <c r="E7" s="101" t="s">
        <v>115</v>
      </c>
      <c r="F7" s="101" t="s">
        <v>116</v>
      </c>
      <c r="G7" s="130">
        <v>0.1883</v>
      </c>
      <c r="H7" s="130">
        <v>0.1883</v>
      </c>
      <c r="I7" s="102">
        <v>0</v>
      </c>
      <c r="J7" s="102">
        <v>0</v>
      </c>
      <c r="K7" s="102">
        <v>0</v>
      </c>
      <c r="L7" s="117">
        <v>20000</v>
      </c>
      <c r="M7" s="117">
        <v>20014520012</v>
      </c>
      <c r="N7" s="101">
        <v>0</v>
      </c>
      <c r="O7" s="102">
        <v>0</v>
      </c>
      <c r="P7" s="117">
        <v>20000</v>
      </c>
      <c r="Q7" s="117">
        <v>1016872</v>
      </c>
      <c r="R7" s="117">
        <v>20014520012</v>
      </c>
      <c r="S7" s="117">
        <v>20322695356</v>
      </c>
      <c r="T7" s="118">
        <v>2.2000000000000001E-3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G24" sqref="G24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30"/>
      <c r="C1" s="165" t="s">
        <v>0</v>
      </c>
      <c r="D1" s="165"/>
      <c r="E1" s="165"/>
      <c r="F1" s="165"/>
      <c r="G1" s="165"/>
      <c r="H1" s="166"/>
    </row>
    <row r="2" spans="2:8" ht="24" x14ac:dyDescent="0.45">
      <c r="B2" s="29"/>
      <c r="C2" s="151" t="s">
        <v>1</v>
      </c>
      <c r="D2" s="151"/>
      <c r="E2" s="151"/>
      <c r="F2" s="151"/>
      <c r="G2" s="151"/>
      <c r="H2" s="167"/>
    </row>
    <row r="3" spans="2:8" ht="24" x14ac:dyDescent="0.45">
      <c r="B3" s="31" t="s">
        <v>79</v>
      </c>
      <c r="C3" s="168" t="str">
        <f>سهام!C3</f>
        <v>برای ماه منتهی به 1399/12/30</v>
      </c>
      <c r="D3" s="168"/>
      <c r="E3" s="168"/>
      <c r="F3" s="168"/>
      <c r="G3" s="168"/>
      <c r="H3" s="169"/>
    </row>
    <row r="4" spans="2:8" x14ac:dyDescent="0.45">
      <c r="B4" s="171" t="s">
        <v>2</v>
      </c>
      <c r="C4" s="171" t="str">
        <f>C3</f>
        <v>برای ماه منتهی به 1399/12/30</v>
      </c>
      <c r="D4" s="171" t="s">
        <v>5</v>
      </c>
      <c r="E4" s="171" t="s">
        <v>5</v>
      </c>
      <c r="F4" s="171" t="s">
        <v>5</v>
      </c>
      <c r="G4" s="171" t="s">
        <v>5</v>
      </c>
      <c r="H4" s="171" t="s">
        <v>5</v>
      </c>
    </row>
    <row r="5" spans="2:8" ht="33.75" customHeight="1" x14ac:dyDescent="0.45">
      <c r="B5" s="170" t="s">
        <v>2</v>
      </c>
      <c r="C5" s="170" t="s">
        <v>6</v>
      </c>
      <c r="D5" s="170" t="s">
        <v>26</v>
      </c>
      <c r="E5" s="170" t="s">
        <v>27</v>
      </c>
      <c r="F5" s="170" t="s">
        <v>28</v>
      </c>
      <c r="G5" s="170" t="s">
        <v>29</v>
      </c>
      <c r="H5" s="170" t="s">
        <v>30</v>
      </c>
    </row>
    <row r="6" spans="2:8" s="7" customFormat="1" ht="24" x14ac:dyDescent="0.25">
      <c r="B6" s="8" t="s">
        <v>77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3" sqref="G13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30"/>
      <c r="C1" s="165" t="s">
        <v>0</v>
      </c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6"/>
    </row>
    <row r="2" spans="2:17" ht="24" x14ac:dyDescent="0.45">
      <c r="B2" s="29"/>
      <c r="C2" s="151" t="s">
        <v>1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67"/>
    </row>
    <row r="3" spans="2:17" ht="24" x14ac:dyDescent="0.45">
      <c r="B3" s="31" t="s">
        <v>79</v>
      </c>
      <c r="C3" s="168" t="str">
        <f>سهام!C3</f>
        <v>برای ماه منتهی به 1399/12/30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9"/>
    </row>
    <row r="4" spans="2:17" x14ac:dyDescent="0.45">
      <c r="B4" s="133" t="s">
        <v>31</v>
      </c>
      <c r="C4" s="133" t="s">
        <v>31</v>
      </c>
      <c r="D4" s="133" t="s">
        <v>31</v>
      </c>
      <c r="E4" s="133" t="s">
        <v>31</v>
      </c>
      <c r="F4" s="133" t="s">
        <v>31</v>
      </c>
      <c r="G4" s="133" t="str">
        <f>سهام!C4</f>
        <v>1399/11/30</v>
      </c>
      <c r="H4" s="133" t="s">
        <v>3</v>
      </c>
      <c r="I4" s="133" t="s">
        <v>3</v>
      </c>
      <c r="J4" s="133" t="s">
        <v>4</v>
      </c>
      <c r="K4" s="133" t="s">
        <v>4</v>
      </c>
      <c r="L4" s="133" t="s">
        <v>4</v>
      </c>
      <c r="M4" s="133" t="s">
        <v>4</v>
      </c>
      <c r="N4" s="133" t="str">
        <f>سهام!J4</f>
        <v>1399/12/30</v>
      </c>
      <c r="O4" s="133" t="s">
        <v>5</v>
      </c>
      <c r="P4" s="133" t="s">
        <v>5</v>
      </c>
      <c r="Q4" s="133" t="s">
        <v>5</v>
      </c>
    </row>
    <row r="5" spans="2:17" ht="29.25" customHeight="1" x14ac:dyDescent="0.45">
      <c r="B5" s="172" t="s">
        <v>32</v>
      </c>
      <c r="C5" s="172" t="s">
        <v>23</v>
      </c>
      <c r="D5" s="172" t="s">
        <v>24</v>
      </c>
      <c r="E5" s="172" t="s">
        <v>33</v>
      </c>
      <c r="F5" s="172" t="s">
        <v>21</v>
      </c>
      <c r="G5" s="172" t="s">
        <v>6</v>
      </c>
      <c r="H5" s="172" t="s">
        <v>7</v>
      </c>
      <c r="I5" s="172" t="s">
        <v>8</v>
      </c>
      <c r="J5" s="172" t="s">
        <v>9</v>
      </c>
      <c r="K5" s="172" t="s">
        <v>9</v>
      </c>
      <c r="L5" s="172" t="s">
        <v>10</v>
      </c>
      <c r="M5" s="172" t="s">
        <v>10</v>
      </c>
      <c r="N5" s="172" t="s">
        <v>6</v>
      </c>
      <c r="O5" s="172" t="s">
        <v>7</v>
      </c>
      <c r="P5" s="172" t="s">
        <v>8</v>
      </c>
      <c r="Q5" s="172" t="s">
        <v>34</v>
      </c>
    </row>
    <row r="6" spans="2:17" ht="31.5" customHeight="1" x14ac:dyDescent="0.45">
      <c r="B6" s="172" t="s">
        <v>32</v>
      </c>
      <c r="C6" s="172" t="s">
        <v>23</v>
      </c>
      <c r="D6" s="172" t="s">
        <v>24</v>
      </c>
      <c r="E6" s="172" t="s">
        <v>33</v>
      </c>
      <c r="F6" s="172" t="s">
        <v>21</v>
      </c>
      <c r="G6" s="172" t="s">
        <v>6</v>
      </c>
      <c r="H6" s="172" t="s">
        <v>7</v>
      </c>
      <c r="I6" s="172" t="s">
        <v>8</v>
      </c>
      <c r="J6" s="172" t="s">
        <v>6</v>
      </c>
      <c r="K6" s="172" t="s">
        <v>7</v>
      </c>
      <c r="L6" s="172" t="s">
        <v>6</v>
      </c>
      <c r="M6" s="172" t="s">
        <v>13</v>
      </c>
      <c r="N6" s="172" t="s">
        <v>6</v>
      </c>
      <c r="O6" s="172" t="s">
        <v>7</v>
      </c>
      <c r="P6" s="172" t="s">
        <v>8</v>
      </c>
      <c r="Q6" s="172" t="s">
        <v>34</v>
      </c>
    </row>
    <row r="7" spans="2:17" s="9" customFormat="1" ht="24" x14ac:dyDescent="0.6">
      <c r="B7" s="26" t="s">
        <v>77</v>
      </c>
      <c r="C7" s="26" t="s">
        <v>77</v>
      </c>
      <c r="D7" s="15">
        <v>0</v>
      </c>
      <c r="E7" s="15">
        <v>0</v>
      </c>
      <c r="F7" s="26" t="s">
        <v>77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K6" sqref="K6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30"/>
      <c r="C1" s="165" t="s">
        <v>0</v>
      </c>
      <c r="D1" s="165"/>
      <c r="E1" s="165"/>
      <c r="F1" s="165"/>
      <c r="G1" s="165"/>
      <c r="H1" s="165"/>
      <c r="I1" s="165"/>
      <c r="J1" s="165"/>
      <c r="K1" s="166"/>
    </row>
    <row r="2" spans="2:11" ht="24" x14ac:dyDescent="0.45">
      <c r="B2" s="29"/>
      <c r="C2" s="151" t="s">
        <v>1</v>
      </c>
      <c r="D2" s="151"/>
      <c r="E2" s="151"/>
      <c r="F2" s="151"/>
      <c r="G2" s="151"/>
      <c r="H2" s="151"/>
      <c r="I2" s="151"/>
      <c r="J2" s="151"/>
      <c r="K2" s="167"/>
    </row>
    <row r="3" spans="2:11" ht="24" x14ac:dyDescent="0.45">
      <c r="B3" s="31" t="s">
        <v>79</v>
      </c>
      <c r="C3" s="168" t="str">
        <f>سهام!C3</f>
        <v>برای ماه منتهی به 1399/12/30</v>
      </c>
      <c r="D3" s="168"/>
      <c r="E3" s="168"/>
      <c r="F3" s="168"/>
      <c r="G3" s="168"/>
      <c r="H3" s="168"/>
      <c r="I3" s="168"/>
      <c r="J3" s="168"/>
      <c r="K3" s="169"/>
    </row>
    <row r="4" spans="2:11" x14ac:dyDescent="0.45">
      <c r="B4" s="133" t="s">
        <v>35</v>
      </c>
      <c r="C4" s="133" t="s">
        <v>36</v>
      </c>
      <c r="D4" s="133" t="s">
        <v>36</v>
      </c>
      <c r="E4" s="133" t="s">
        <v>36</v>
      </c>
      <c r="F4" s="133" t="s">
        <v>36</v>
      </c>
      <c r="G4" s="133" t="str">
        <f>سهام!C4</f>
        <v>1399/11/30</v>
      </c>
      <c r="H4" s="133" t="s">
        <v>4</v>
      </c>
      <c r="I4" s="133" t="s">
        <v>4</v>
      </c>
      <c r="J4" s="133" t="str">
        <f>سهام!J4</f>
        <v>1399/12/30</v>
      </c>
      <c r="K4" s="133" t="s">
        <v>5</v>
      </c>
    </row>
    <row r="5" spans="2:11" ht="39" customHeight="1" x14ac:dyDescent="0.45">
      <c r="B5" s="133" t="s">
        <v>35</v>
      </c>
      <c r="C5" s="133" t="s">
        <v>37</v>
      </c>
      <c r="D5" s="133" t="s">
        <v>38</v>
      </c>
      <c r="E5" s="133" t="s">
        <v>39</v>
      </c>
      <c r="F5" s="133" t="s">
        <v>24</v>
      </c>
      <c r="G5" s="133" t="s">
        <v>40</v>
      </c>
      <c r="H5" s="133" t="s">
        <v>41</v>
      </c>
      <c r="I5" s="133" t="s">
        <v>42</v>
      </c>
      <c r="J5" s="133" t="s">
        <v>40</v>
      </c>
      <c r="K5" s="172" t="s">
        <v>34</v>
      </c>
    </row>
    <row r="6" spans="2:11" s="6" customFormat="1" ht="33.75" customHeight="1" x14ac:dyDescent="0.25">
      <c r="B6" s="3" t="s">
        <v>43</v>
      </c>
      <c r="C6" s="64">
        <v>1349301287911</v>
      </c>
      <c r="D6" s="3" t="s">
        <v>90</v>
      </c>
      <c r="E6" s="3" t="s">
        <v>91</v>
      </c>
      <c r="F6" s="3">
        <v>10</v>
      </c>
      <c r="G6" s="119">
        <v>240375354461</v>
      </c>
      <c r="H6" s="119">
        <v>526144600661</v>
      </c>
      <c r="I6" s="119">
        <v>562240711620</v>
      </c>
      <c r="J6" s="119">
        <v>204279243502</v>
      </c>
      <c r="K6" s="77">
        <v>2.23E-2</v>
      </c>
    </row>
    <row r="7" spans="2:11" s="6" customFormat="1" ht="33.75" customHeight="1" x14ac:dyDescent="0.25">
      <c r="B7" s="3" t="s">
        <v>96</v>
      </c>
      <c r="C7" s="64">
        <v>200048775001</v>
      </c>
      <c r="D7" s="3" t="s">
        <v>90</v>
      </c>
      <c r="E7" s="3" t="s">
        <v>108</v>
      </c>
      <c r="F7" s="3">
        <v>10</v>
      </c>
      <c r="G7" s="119">
        <v>268665</v>
      </c>
      <c r="H7" s="119">
        <v>0</v>
      </c>
      <c r="I7" s="119">
        <v>0</v>
      </c>
      <c r="J7" s="119">
        <v>268665</v>
      </c>
      <c r="K7" s="4">
        <v>0</v>
      </c>
    </row>
    <row r="8" spans="2:11" ht="21" x14ac:dyDescent="0.55000000000000004">
      <c r="B8" s="173" t="s">
        <v>66</v>
      </c>
      <c r="C8" s="174"/>
      <c r="D8" s="174"/>
      <c r="E8" s="174"/>
      <c r="F8" s="175"/>
      <c r="G8" s="70">
        <f>SUM(G6:G7)</f>
        <v>240375623126</v>
      </c>
      <c r="H8" s="16">
        <f>SUM(H6:H7)</f>
        <v>526144600661</v>
      </c>
      <c r="I8" s="16">
        <f>SUM(I6:I7)</f>
        <v>562240711620</v>
      </c>
      <c r="J8" s="16">
        <f>SUM(J6:J7)</f>
        <v>204279512167</v>
      </c>
      <c r="K8" s="77">
        <v>2.23E-2</v>
      </c>
    </row>
    <row r="9" spans="2:11" x14ac:dyDescent="0.45">
      <c r="H9" s="10"/>
    </row>
    <row r="11" spans="2:11" x14ac:dyDescent="0.45">
      <c r="I11" s="69"/>
    </row>
    <row r="12" spans="2:11" x14ac:dyDescent="0.45">
      <c r="K12" s="94"/>
    </row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8:F8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0"/>
  <sheetViews>
    <sheetView rightToLeft="1" view="pageBreakPreview" zoomScale="80" zoomScaleNormal="100" zoomScaleSheetLayoutView="80" workbookViewId="0">
      <selection activeCell="K11" sqref="K11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79" t="s">
        <v>0</v>
      </c>
      <c r="C1" s="165"/>
      <c r="D1" s="165"/>
      <c r="E1" s="165"/>
      <c r="F1" s="165"/>
      <c r="G1" s="165"/>
      <c r="H1" s="165"/>
      <c r="I1" s="165"/>
      <c r="J1" s="165"/>
      <c r="K1" s="166"/>
    </row>
    <row r="2" spans="2:11" ht="24" x14ac:dyDescent="0.45">
      <c r="B2" s="180" t="s">
        <v>44</v>
      </c>
      <c r="C2" s="151"/>
      <c r="D2" s="151"/>
      <c r="E2" s="151"/>
      <c r="F2" s="151"/>
      <c r="G2" s="151"/>
      <c r="H2" s="151"/>
      <c r="I2" s="151"/>
      <c r="J2" s="151"/>
      <c r="K2" s="167"/>
    </row>
    <row r="3" spans="2:11" ht="24" x14ac:dyDescent="0.45">
      <c r="B3" s="181" t="str">
        <f>سهام!C3</f>
        <v>برای ماه منتهی به 1399/12/30</v>
      </c>
      <c r="C3" s="168"/>
      <c r="D3" s="168"/>
      <c r="E3" s="168"/>
      <c r="F3" s="168"/>
      <c r="G3" s="168"/>
      <c r="H3" s="168"/>
      <c r="I3" s="168"/>
      <c r="J3" s="168"/>
      <c r="K3" s="169"/>
    </row>
    <row r="4" spans="2:11" ht="24" x14ac:dyDescent="0.45">
      <c r="B4" s="31" t="s">
        <v>79</v>
      </c>
      <c r="C4" s="44"/>
      <c r="D4" s="44"/>
      <c r="E4" s="44"/>
      <c r="F4" s="44"/>
      <c r="G4" s="44"/>
      <c r="H4" s="44"/>
      <c r="I4" s="44"/>
      <c r="J4" s="44"/>
      <c r="K4" s="45"/>
    </row>
    <row r="5" spans="2:11" ht="33" customHeight="1" x14ac:dyDescent="0.45">
      <c r="B5" s="133" t="s">
        <v>45</v>
      </c>
      <c r="C5" s="133" t="s">
        <v>45</v>
      </c>
      <c r="D5" s="133" t="s">
        <v>45</v>
      </c>
      <c r="E5" s="133" t="s">
        <v>45</v>
      </c>
      <c r="F5" s="133" t="s">
        <v>46</v>
      </c>
      <c r="G5" s="133" t="s">
        <v>46</v>
      </c>
      <c r="H5" s="133" t="s">
        <v>46</v>
      </c>
      <c r="I5" s="133" t="s">
        <v>47</v>
      </c>
      <c r="J5" s="133" t="s">
        <v>47</v>
      </c>
      <c r="K5" s="133" t="s">
        <v>47</v>
      </c>
    </row>
    <row r="6" spans="2:11" ht="28.5" customHeight="1" x14ac:dyDescent="0.45">
      <c r="B6" s="133" t="s">
        <v>48</v>
      </c>
      <c r="C6" s="133" t="s">
        <v>49</v>
      </c>
      <c r="D6" s="133" t="s">
        <v>23</v>
      </c>
      <c r="E6" s="133" t="s">
        <v>24</v>
      </c>
      <c r="F6" s="133" t="s">
        <v>50</v>
      </c>
      <c r="G6" s="133" t="s">
        <v>51</v>
      </c>
      <c r="H6" s="133" t="s">
        <v>52</v>
      </c>
      <c r="I6" s="133" t="s">
        <v>50</v>
      </c>
      <c r="J6" s="133" t="s">
        <v>51</v>
      </c>
      <c r="K6" s="133" t="s">
        <v>52</v>
      </c>
    </row>
    <row r="7" spans="2:11" ht="28.5" customHeight="1" x14ac:dyDescent="0.45">
      <c r="B7" s="88" t="s">
        <v>43</v>
      </c>
      <c r="C7" s="88">
        <v>1</v>
      </c>
      <c r="D7" s="129">
        <v>1</v>
      </c>
      <c r="E7" s="88">
        <v>10</v>
      </c>
      <c r="F7" s="120">
        <v>294491453</v>
      </c>
      <c r="G7" s="71">
        <v>0</v>
      </c>
      <c r="H7" s="92">
        <f>F7</f>
        <v>294491453</v>
      </c>
      <c r="I7" s="113">
        <v>1790101901</v>
      </c>
      <c r="J7" s="71">
        <v>0</v>
      </c>
      <c r="K7" s="92">
        <f>I7</f>
        <v>1790101901</v>
      </c>
    </row>
    <row r="8" spans="2:11" ht="28.5" customHeight="1" x14ac:dyDescent="0.45">
      <c r="B8" s="88" t="s">
        <v>113</v>
      </c>
      <c r="C8" s="88">
        <v>30</v>
      </c>
      <c r="D8" s="89" t="s">
        <v>116</v>
      </c>
      <c r="E8" s="88">
        <v>18.829999999999998</v>
      </c>
      <c r="F8" s="92">
        <v>27198860</v>
      </c>
      <c r="G8" s="71">
        <v>0</v>
      </c>
      <c r="H8" s="92">
        <f>F8</f>
        <v>27198860</v>
      </c>
      <c r="I8" s="92">
        <f>F8</f>
        <v>27198860</v>
      </c>
      <c r="J8" s="71">
        <v>0</v>
      </c>
      <c r="K8" s="92">
        <f>I8</f>
        <v>27198860</v>
      </c>
    </row>
    <row r="9" spans="2:11" ht="28.5" customHeight="1" x14ac:dyDescent="0.45">
      <c r="B9" s="88" t="s">
        <v>96</v>
      </c>
      <c r="C9" s="88">
        <v>1</v>
      </c>
      <c r="D9" s="88">
        <v>30</v>
      </c>
      <c r="E9" s="88">
        <v>10</v>
      </c>
      <c r="F9" s="71">
        <v>0</v>
      </c>
      <c r="G9" s="71">
        <v>0</v>
      </c>
      <c r="H9" s="71">
        <v>0</v>
      </c>
      <c r="I9" s="92">
        <v>10810</v>
      </c>
      <c r="J9" s="71">
        <v>0</v>
      </c>
      <c r="K9" s="92">
        <v>10810</v>
      </c>
    </row>
    <row r="10" spans="2:11" ht="36.75" customHeight="1" x14ac:dyDescent="0.45">
      <c r="B10" s="176" t="s">
        <v>66</v>
      </c>
      <c r="C10" s="177"/>
      <c r="D10" s="177"/>
      <c r="E10" s="178"/>
      <c r="F10" s="72">
        <f>SUM(F7:F9)</f>
        <v>321690313</v>
      </c>
      <c r="G10" s="71">
        <v>0</v>
      </c>
      <c r="H10" s="72">
        <f>SUM(H7:H9)</f>
        <v>321690313</v>
      </c>
      <c r="I10" s="72">
        <f>SUM(I7:I9)</f>
        <v>1817311571</v>
      </c>
      <c r="J10" s="71">
        <f>SUM(J7:J9)</f>
        <v>0</v>
      </c>
      <c r="K10" s="72">
        <f>SUM(K7:K9)</f>
        <v>1817311571</v>
      </c>
    </row>
  </sheetData>
  <mergeCells count="17">
    <mergeCell ref="B5:E5"/>
    <mergeCell ref="B10:E10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zoomScaleNormal="100" zoomScaleSheetLayoutView="100" workbookViewId="0">
      <selection activeCell="K12" sqref="K12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5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30"/>
      <c r="C1" s="165" t="s">
        <v>0</v>
      </c>
      <c r="D1" s="165"/>
      <c r="E1" s="165"/>
      <c r="F1" s="165"/>
      <c r="G1" s="165"/>
      <c r="H1" s="165"/>
      <c r="I1" s="165"/>
      <c r="J1" s="165"/>
      <c r="K1" s="166"/>
    </row>
    <row r="2" spans="2:11" ht="24" x14ac:dyDescent="0.45">
      <c r="B2" s="29"/>
      <c r="C2" s="151" t="s">
        <v>44</v>
      </c>
      <c r="D2" s="151"/>
      <c r="E2" s="151"/>
      <c r="F2" s="151"/>
      <c r="G2" s="151"/>
      <c r="H2" s="151"/>
      <c r="I2" s="151"/>
      <c r="J2" s="151"/>
      <c r="K2" s="167"/>
    </row>
    <row r="3" spans="2:11" ht="24" x14ac:dyDescent="0.45">
      <c r="B3" s="31" t="s">
        <v>79</v>
      </c>
      <c r="C3" s="168" t="str">
        <f>سهام!C3</f>
        <v>برای ماه منتهی به 1399/12/30</v>
      </c>
      <c r="D3" s="168"/>
      <c r="E3" s="168"/>
      <c r="F3" s="168"/>
      <c r="G3" s="168"/>
      <c r="H3" s="168"/>
      <c r="I3" s="168"/>
      <c r="J3" s="168"/>
      <c r="K3" s="169"/>
    </row>
    <row r="4" spans="2:11" x14ac:dyDescent="0.45">
      <c r="B4" s="133" t="s">
        <v>2</v>
      </c>
      <c r="C4" s="133" t="s">
        <v>53</v>
      </c>
      <c r="D4" s="133" t="s">
        <v>53</v>
      </c>
      <c r="E4" s="133" t="s">
        <v>53</v>
      </c>
      <c r="F4" s="133" t="s">
        <v>46</v>
      </c>
      <c r="G4" s="133" t="s">
        <v>46</v>
      </c>
      <c r="H4" s="133" t="s">
        <v>46</v>
      </c>
      <c r="I4" s="133" t="s">
        <v>47</v>
      </c>
      <c r="J4" s="133" t="s">
        <v>47</v>
      </c>
      <c r="K4" s="133" t="s">
        <v>47</v>
      </c>
    </row>
    <row r="5" spans="2:11" ht="37.5" x14ac:dyDescent="0.45">
      <c r="B5" s="133" t="s">
        <v>2</v>
      </c>
      <c r="C5" s="133" t="s">
        <v>54</v>
      </c>
      <c r="D5" s="19" t="s">
        <v>55</v>
      </c>
      <c r="E5" s="172" t="s">
        <v>56</v>
      </c>
      <c r="F5" s="172" t="s">
        <v>57</v>
      </c>
      <c r="G5" s="172" t="s">
        <v>51</v>
      </c>
      <c r="H5" s="172" t="s">
        <v>58</v>
      </c>
      <c r="I5" s="172" t="s">
        <v>57</v>
      </c>
      <c r="J5" s="172" t="s">
        <v>51</v>
      </c>
      <c r="K5" s="172" t="s">
        <v>58</v>
      </c>
    </row>
    <row r="6" spans="2:11" x14ac:dyDescent="0.45">
      <c r="B6" s="89" t="s">
        <v>98</v>
      </c>
      <c r="C6" s="131" t="s">
        <v>109</v>
      </c>
      <c r="D6" s="90">
        <v>32892153</v>
      </c>
      <c r="E6" s="123">
        <v>900</v>
      </c>
      <c r="F6" s="90">
        <v>0</v>
      </c>
      <c r="G6" s="49">
        <v>0</v>
      </c>
      <c r="H6" s="90">
        <v>0</v>
      </c>
      <c r="I6" s="90">
        <v>29602937700</v>
      </c>
      <c r="J6" s="49">
        <v>-1224546996</v>
      </c>
      <c r="K6" s="90">
        <v>28378390704</v>
      </c>
    </row>
    <row r="7" spans="2:11" x14ac:dyDescent="0.45">
      <c r="B7" s="89" t="s">
        <v>117</v>
      </c>
      <c r="C7" s="131" t="s">
        <v>118</v>
      </c>
      <c r="D7" s="122">
        <v>27201797</v>
      </c>
      <c r="E7" s="123">
        <v>30</v>
      </c>
      <c r="F7" s="90">
        <v>816053910</v>
      </c>
      <c r="G7" s="49">
        <v>-27543845</v>
      </c>
      <c r="H7" s="90">
        <v>788510065</v>
      </c>
      <c r="I7" s="122">
        <v>816053910</v>
      </c>
      <c r="J7" s="49">
        <v>-27543845</v>
      </c>
      <c r="K7" s="122">
        <v>788510065</v>
      </c>
    </row>
    <row r="8" spans="2:11" x14ac:dyDescent="0.45">
      <c r="B8" s="89" t="s">
        <v>99</v>
      </c>
      <c r="C8" s="131" t="s">
        <v>110</v>
      </c>
      <c r="D8" s="90">
        <v>9299835</v>
      </c>
      <c r="E8" s="123">
        <v>1100</v>
      </c>
      <c r="F8" s="90">
        <v>0</v>
      </c>
      <c r="G8" s="49">
        <v>0</v>
      </c>
      <c r="H8" s="90">
        <v>0</v>
      </c>
      <c r="I8" s="90">
        <v>10229818500</v>
      </c>
      <c r="J8" s="49">
        <v>-1275660820</v>
      </c>
      <c r="K8" s="90">
        <v>8954157680</v>
      </c>
    </row>
    <row r="9" spans="2:11" x14ac:dyDescent="0.45">
      <c r="B9" s="89" t="s">
        <v>102</v>
      </c>
      <c r="C9" s="131" t="s">
        <v>119</v>
      </c>
      <c r="D9" s="122">
        <v>3561491</v>
      </c>
      <c r="E9" s="120">
        <v>500</v>
      </c>
      <c r="F9" s="122">
        <v>1780745500</v>
      </c>
      <c r="G9" s="49">
        <v>-241439147</v>
      </c>
      <c r="H9" s="90">
        <v>1539306353</v>
      </c>
      <c r="I9" s="121">
        <v>1780745500</v>
      </c>
      <c r="J9" s="49">
        <v>-241439147</v>
      </c>
      <c r="K9" s="90">
        <v>1539306353</v>
      </c>
    </row>
    <row r="10" spans="2:11" x14ac:dyDescent="0.45">
      <c r="B10" s="89" t="s">
        <v>105</v>
      </c>
      <c r="C10" s="131" t="s">
        <v>111</v>
      </c>
      <c r="D10" s="90">
        <v>2984</v>
      </c>
      <c r="E10" s="90">
        <v>900</v>
      </c>
      <c r="F10" s="90">
        <v>0</v>
      </c>
      <c r="G10" s="49">
        <v>0</v>
      </c>
      <c r="H10" s="90">
        <v>0</v>
      </c>
      <c r="I10" s="90">
        <v>2685600</v>
      </c>
      <c r="J10" s="49">
        <v>-162449</v>
      </c>
      <c r="K10" s="90">
        <v>2523151</v>
      </c>
    </row>
    <row r="11" spans="2:11" ht="24" x14ac:dyDescent="0.45">
      <c r="B11" s="182" t="s">
        <v>66</v>
      </c>
      <c r="C11" s="183"/>
      <c r="D11" s="183"/>
      <c r="E11" s="184"/>
      <c r="F11" s="16">
        <f t="shared" ref="F11:K11" si="0">SUM(F6:F10)</f>
        <v>2596799410</v>
      </c>
      <c r="G11" s="49">
        <f t="shared" si="0"/>
        <v>-268982992</v>
      </c>
      <c r="H11" s="16">
        <f t="shared" si="0"/>
        <v>2327816418</v>
      </c>
      <c r="I11" s="16">
        <f t="shared" si="0"/>
        <v>42432241210</v>
      </c>
      <c r="J11" s="49">
        <f t="shared" si="0"/>
        <v>-2769353257</v>
      </c>
      <c r="K11" s="16">
        <f t="shared" si="0"/>
        <v>39662887953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11:E11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rightToLeft="1" view="pageBreakPreview" zoomScale="80" zoomScaleNormal="100" zoomScaleSheetLayoutView="80" workbookViewId="0">
      <selection activeCell="N9" sqref="N9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9" t="s">
        <v>0</v>
      </c>
      <c r="C1" s="165"/>
      <c r="D1" s="165"/>
      <c r="E1" s="165"/>
      <c r="F1" s="165"/>
      <c r="G1" s="165"/>
      <c r="H1" s="165"/>
      <c r="I1" s="165"/>
      <c r="J1" s="166"/>
    </row>
    <row r="2" spans="2:10" ht="24" x14ac:dyDescent="0.45">
      <c r="B2" s="180" t="s">
        <v>44</v>
      </c>
      <c r="C2" s="151"/>
      <c r="D2" s="151"/>
      <c r="E2" s="151"/>
      <c r="F2" s="151"/>
      <c r="G2" s="151"/>
      <c r="H2" s="151"/>
      <c r="I2" s="151"/>
      <c r="J2" s="167"/>
    </row>
    <row r="3" spans="2:10" ht="24" x14ac:dyDescent="0.45">
      <c r="B3" s="181" t="str">
        <f>سهام!C3</f>
        <v>برای ماه منتهی به 1399/12/30</v>
      </c>
      <c r="C3" s="168"/>
      <c r="D3" s="168"/>
      <c r="E3" s="168"/>
      <c r="F3" s="168"/>
      <c r="G3" s="168"/>
      <c r="H3" s="168"/>
      <c r="I3" s="168"/>
      <c r="J3" s="169"/>
    </row>
    <row r="4" spans="2:10" ht="24" x14ac:dyDescent="0.45">
      <c r="B4" s="31" t="s">
        <v>79</v>
      </c>
      <c r="C4" s="36"/>
      <c r="D4" s="36"/>
      <c r="E4" s="36"/>
      <c r="F4" s="36"/>
      <c r="G4" s="36"/>
      <c r="H4" s="36"/>
      <c r="I4" s="36"/>
      <c r="J4" s="37"/>
    </row>
    <row r="5" spans="2:10" x14ac:dyDescent="0.45">
      <c r="B5" s="133" t="s">
        <v>2</v>
      </c>
      <c r="C5" s="133" t="s">
        <v>46</v>
      </c>
      <c r="D5" s="133" t="s">
        <v>46</v>
      </c>
      <c r="E5" s="133" t="s">
        <v>46</v>
      </c>
      <c r="F5" s="133" t="s">
        <v>46</v>
      </c>
      <c r="G5" s="133" t="s">
        <v>47</v>
      </c>
      <c r="H5" s="133" t="s">
        <v>47</v>
      </c>
      <c r="I5" s="133" t="s">
        <v>47</v>
      </c>
      <c r="J5" s="133" t="s">
        <v>47</v>
      </c>
    </row>
    <row r="6" spans="2:10" ht="37.5" x14ac:dyDescent="0.45">
      <c r="B6" s="133" t="s">
        <v>2</v>
      </c>
      <c r="C6" s="133" t="s">
        <v>6</v>
      </c>
      <c r="D6" s="133" t="s">
        <v>8</v>
      </c>
      <c r="E6" s="133" t="s">
        <v>59</v>
      </c>
      <c r="F6" s="19" t="s">
        <v>60</v>
      </c>
      <c r="G6" s="133" t="s">
        <v>6</v>
      </c>
      <c r="H6" s="18" t="s">
        <v>8</v>
      </c>
      <c r="I6" s="133" t="s">
        <v>59</v>
      </c>
      <c r="J6" s="172" t="s">
        <v>60</v>
      </c>
    </row>
    <row r="7" spans="2:10" ht="27" customHeight="1" x14ac:dyDescent="0.45">
      <c r="B7" s="89" t="s">
        <v>99</v>
      </c>
      <c r="C7" s="90">
        <v>9299835</v>
      </c>
      <c r="D7" s="90">
        <v>231947467449</v>
      </c>
      <c r="E7" s="90">
        <v>227089436556</v>
      </c>
      <c r="F7" s="90">
        <v>4858030893</v>
      </c>
      <c r="G7" s="90">
        <v>9299835</v>
      </c>
      <c r="H7" s="90">
        <v>231947467449</v>
      </c>
      <c r="I7" s="90">
        <v>209760783710</v>
      </c>
      <c r="J7" s="90">
        <v>22186683739</v>
      </c>
    </row>
    <row r="8" spans="2:10" ht="27" customHeight="1" x14ac:dyDescent="0.45">
      <c r="B8" s="89" t="s">
        <v>105</v>
      </c>
      <c r="C8" s="90">
        <v>68984</v>
      </c>
      <c r="D8" s="90">
        <v>10135146917</v>
      </c>
      <c r="E8" s="90">
        <v>10233131727</v>
      </c>
      <c r="F8" s="17">
        <v>-97984809</v>
      </c>
      <c r="G8" s="90">
        <v>68984</v>
      </c>
      <c r="H8" s="90">
        <v>10135146917</v>
      </c>
      <c r="I8" s="90">
        <v>10020040053</v>
      </c>
      <c r="J8" s="90">
        <v>115106864</v>
      </c>
    </row>
    <row r="9" spans="2:10" ht="27" customHeight="1" x14ac:dyDescent="0.45">
      <c r="B9" s="89" t="s">
        <v>101</v>
      </c>
      <c r="C9" s="90">
        <v>27156797</v>
      </c>
      <c r="D9" s="90">
        <v>60595040443</v>
      </c>
      <c r="E9" s="90">
        <v>64683941702</v>
      </c>
      <c r="F9" s="17">
        <v>-4088901258</v>
      </c>
      <c r="G9" s="90">
        <v>27156797</v>
      </c>
      <c r="H9" s="90">
        <v>60595040443</v>
      </c>
      <c r="I9" s="90">
        <v>66555229225</v>
      </c>
      <c r="J9" s="17">
        <v>-5960188781</v>
      </c>
    </row>
    <row r="10" spans="2:10" ht="27" customHeight="1" x14ac:dyDescent="0.45">
      <c r="B10" s="89" t="s">
        <v>102</v>
      </c>
      <c r="C10" s="90">
        <v>3547373</v>
      </c>
      <c r="D10" s="90">
        <v>45726333255</v>
      </c>
      <c r="E10" s="90">
        <v>52813139227</v>
      </c>
      <c r="F10" s="17">
        <v>-7086805971</v>
      </c>
      <c r="G10" s="90">
        <v>3547373</v>
      </c>
      <c r="H10" s="90">
        <v>45726333255</v>
      </c>
      <c r="I10" s="90">
        <v>62245399037</v>
      </c>
      <c r="J10" s="17">
        <v>-16519065781</v>
      </c>
    </row>
    <row r="11" spans="2:10" ht="27" customHeight="1" x14ac:dyDescent="0.45">
      <c r="B11" s="89" t="s">
        <v>98</v>
      </c>
      <c r="C11" s="90">
        <v>49351691</v>
      </c>
      <c r="D11" s="90">
        <v>366897526838</v>
      </c>
      <c r="E11" s="90">
        <v>385065184699</v>
      </c>
      <c r="F11" s="17">
        <v>-18167657860</v>
      </c>
      <c r="G11" s="90">
        <v>49351691</v>
      </c>
      <c r="H11" s="90">
        <v>366897526838</v>
      </c>
      <c r="I11" s="90">
        <v>402663777386</v>
      </c>
      <c r="J11" s="17">
        <v>-35766250547</v>
      </c>
    </row>
    <row r="12" spans="2:10" ht="27" customHeight="1" x14ac:dyDescent="0.45">
      <c r="B12" s="89" t="s">
        <v>100</v>
      </c>
      <c r="C12" s="90">
        <v>281992662</v>
      </c>
      <c r="D12" s="90">
        <v>3694114136732</v>
      </c>
      <c r="E12" s="90">
        <v>3230718937188</v>
      </c>
      <c r="F12" s="90">
        <v>463395199544</v>
      </c>
      <c r="G12" s="90">
        <v>281992662</v>
      </c>
      <c r="H12" s="90">
        <v>3694114136732</v>
      </c>
      <c r="I12" s="90">
        <v>3897230631191</v>
      </c>
      <c r="J12" s="17">
        <v>-203116494458</v>
      </c>
    </row>
    <row r="13" spans="2:10" ht="27" customHeight="1" x14ac:dyDescent="0.45">
      <c r="B13" s="89" t="s">
        <v>120</v>
      </c>
      <c r="C13" s="90">
        <v>372171560</v>
      </c>
      <c r="D13" s="90">
        <v>4503572273430</v>
      </c>
      <c r="E13" s="90">
        <v>4327983071240</v>
      </c>
      <c r="F13" s="90">
        <v>175589202190</v>
      </c>
      <c r="G13" s="90">
        <v>372171560</v>
      </c>
      <c r="H13" s="90">
        <v>4503572273430</v>
      </c>
      <c r="I13" s="90">
        <v>4327983071240</v>
      </c>
      <c r="J13" s="90">
        <v>175589202190</v>
      </c>
    </row>
    <row r="14" spans="2:10" ht="27" customHeight="1" x14ac:dyDescent="0.45">
      <c r="B14" s="89" t="s">
        <v>113</v>
      </c>
      <c r="C14" s="90">
        <v>20000</v>
      </c>
      <c r="D14" s="90">
        <v>20322695356</v>
      </c>
      <c r="E14" s="90">
        <v>20014520012</v>
      </c>
      <c r="F14" s="90">
        <v>308175344</v>
      </c>
      <c r="G14" s="90">
        <v>20000</v>
      </c>
      <c r="H14" s="90">
        <v>20322695356</v>
      </c>
      <c r="I14" s="90">
        <v>20014520012</v>
      </c>
      <c r="J14" s="90">
        <v>308175344</v>
      </c>
    </row>
    <row r="15" spans="2:10" ht="33.75" customHeight="1" x14ac:dyDescent="0.55000000000000004">
      <c r="B15" s="185" t="s">
        <v>66</v>
      </c>
      <c r="C15" s="186"/>
      <c r="D15" s="16">
        <f>SUM(D7:D14)</f>
        <v>8933310620420</v>
      </c>
      <c r="E15" s="16">
        <f>SUM(E7:E14)</f>
        <v>8318601362351</v>
      </c>
      <c r="F15" s="17">
        <f>SUM(F7:F14)</f>
        <v>614709258073</v>
      </c>
      <c r="G15" s="27"/>
      <c r="H15" s="17">
        <f>SUM(H7:H14)</f>
        <v>8933310620420</v>
      </c>
      <c r="I15" s="17">
        <f>SUM(I7:I14)</f>
        <v>8996473451854</v>
      </c>
      <c r="J15" s="17">
        <f>SUM(J7:J14)</f>
        <v>-63162831430</v>
      </c>
    </row>
    <row r="17" spans="3:7" x14ac:dyDescent="0.45">
      <c r="C17" s="10"/>
      <c r="F17" s="10"/>
      <c r="G17" s="10"/>
    </row>
  </sheetData>
  <sortState ref="B8:J16">
    <sortCondition descending="1" ref="B5"/>
  </sortState>
  <mergeCells count="13">
    <mergeCell ref="B1:J1"/>
    <mergeCell ref="B2:J2"/>
    <mergeCell ref="B3:J3"/>
    <mergeCell ref="B15:C15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rightToLeft="1" view="pageBreakPreview" topLeftCell="A7" zoomScale="90" zoomScaleNormal="100" zoomScaleSheetLayoutView="90" workbookViewId="0">
      <selection activeCell="J17" sqref="J17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8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9.42578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2" width="16.140625" style="1" bestFit="1" customWidth="1"/>
    <col min="13" max="16384" width="9.140625" style="1"/>
  </cols>
  <sheetData>
    <row r="1" spans="2:10" ht="24" x14ac:dyDescent="0.45">
      <c r="B1" s="187" t="s">
        <v>0</v>
      </c>
      <c r="C1" s="188"/>
      <c r="D1" s="188"/>
      <c r="E1" s="188"/>
      <c r="F1" s="188"/>
      <c r="G1" s="188"/>
      <c r="H1" s="188"/>
      <c r="I1" s="188"/>
      <c r="J1" s="189"/>
    </row>
    <row r="2" spans="2:10" ht="24" x14ac:dyDescent="0.45">
      <c r="B2" s="190" t="s">
        <v>44</v>
      </c>
      <c r="C2" s="191"/>
      <c r="D2" s="191"/>
      <c r="E2" s="191"/>
      <c r="F2" s="191"/>
      <c r="G2" s="191"/>
      <c r="H2" s="191"/>
      <c r="I2" s="191"/>
      <c r="J2" s="192"/>
    </row>
    <row r="3" spans="2:10" ht="24" x14ac:dyDescent="0.45">
      <c r="B3" s="193" t="str">
        <f>سهام!C3</f>
        <v>برای ماه منتهی به 1399/12/30</v>
      </c>
      <c r="C3" s="194"/>
      <c r="D3" s="194"/>
      <c r="E3" s="194"/>
      <c r="F3" s="194"/>
      <c r="G3" s="194"/>
      <c r="H3" s="194"/>
      <c r="I3" s="194"/>
      <c r="J3" s="195"/>
    </row>
    <row r="4" spans="2:10" ht="24" x14ac:dyDescent="0.45">
      <c r="B4" s="35" t="s">
        <v>79</v>
      </c>
      <c r="C4" s="38"/>
      <c r="D4" s="38"/>
      <c r="E4" s="38"/>
      <c r="F4" s="38"/>
      <c r="G4" s="38"/>
      <c r="H4" s="38"/>
      <c r="I4" s="38"/>
      <c r="J4" s="39"/>
    </row>
    <row r="5" spans="2:10" x14ac:dyDescent="0.45">
      <c r="B5" s="133" t="s">
        <v>2</v>
      </c>
      <c r="C5" s="133" t="s">
        <v>46</v>
      </c>
      <c r="D5" s="133" t="s">
        <v>46</v>
      </c>
      <c r="E5" s="133" t="s">
        <v>46</v>
      </c>
      <c r="F5" s="133" t="s">
        <v>46</v>
      </c>
      <c r="G5" s="133" t="s">
        <v>47</v>
      </c>
      <c r="H5" s="133" t="s">
        <v>47</v>
      </c>
      <c r="I5" s="133" t="s">
        <v>47</v>
      </c>
      <c r="J5" s="133" t="s">
        <v>47</v>
      </c>
    </row>
    <row r="6" spans="2:10" x14ac:dyDescent="0.45">
      <c r="B6" s="133" t="s">
        <v>2</v>
      </c>
      <c r="C6" s="133" t="s">
        <v>6</v>
      </c>
      <c r="D6" s="133" t="s">
        <v>85</v>
      </c>
      <c r="E6" s="133" t="s">
        <v>59</v>
      </c>
      <c r="F6" s="133" t="s">
        <v>61</v>
      </c>
      <c r="G6" s="133" t="s">
        <v>6</v>
      </c>
      <c r="H6" s="133" t="s">
        <v>8</v>
      </c>
      <c r="I6" s="133" t="s">
        <v>59</v>
      </c>
      <c r="J6" s="133" t="s">
        <v>61</v>
      </c>
    </row>
    <row r="7" spans="2:10" ht="27.75" customHeight="1" x14ac:dyDescent="0.45">
      <c r="B7" s="74" t="s">
        <v>99</v>
      </c>
      <c r="C7" s="90">
        <v>46000</v>
      </c>
      <c r="D7" s="90">
        <v>1185880000</v>
      </c>
      <c r="E7" s="90">
        <v>1036753141</v>
      </c>
      <c r="F7" s="90">
        <v>148225597</v>
      </c>
      <c r="G7" s="90">
        <v>12605131</v>
      </c>
      <c r="H7" s="90">
        <v>259460027680</v>
      </c>
      <c r="I7" s="90">
        <v>232236887713</v>
      </c>
      <c r="J7" s="90">
        <v>26995718456</v>
      </c>
    </row>
    <row r="8" spans="2:10" ht="27.75" customHeight="1" x14ac:dyDescent="0.45">
      <c r="B8" s="74" t="s">
        <v>101</v>
      </c>
      <c r="C8" s="90">
        <v>45000</v>
      </c>
      <c r="D8" s="90">
        <v>99450000</v>
      </c>
      <c r="E8" s="90">
        <v>110284925</v>
      </c>
      <c r="F8" s="49">
        <v>-10910504</v>
      </c>
      <c r="G8" s="90">
        <v>16308722</v>
      </c>
      <c r="H8" s="90">
        <v>701857891147</v>
      </c>
      <c r="I8" s="90">
        <v>698323111555</v>
      </c>
      <c r="J8" s="90">
        <v>2274498592</v>
      </c>
    </row>
    <row r="9" spans="2:10" ht="27.75" customHeight="1" x14ac:dyDescent="0.45">
      <c r="B9" s="74" t="s">
        <v>98</v>
      </c>
      <c r="C9" s="90">
        <v>0</v>
      </c>
      <c r="D9" s="90">
        <v>0</v>
      </c>
      <c r="E9" s="90">
        <v>0</v>
      </c>
      <c r="F9" s="90">
        <v>0</v>
      </c>
      <c r="G9" s="90">
        <v>21712876</v>
      </c>
      <c r="H9" s="90">
        <v>204075129013</v>
      </c>
      <c r="I9" s="90">
        <v>202520000926</v>
      </c>
      <c r="J9" s="90">
        <v>1269380051</v>
      </c>
    </row>
    <row r="10" spans="2:10" ht="27.75" customHeight="1" x14ac:dyDescent="0.45">
      <c r="B10" s="74" t="s">
        <v>105</v>
      </c>
      <c r="C10" s="90">
        <v>0</v>
      </c>
      <c r="D10" s="90">
        <v>0</v>
      </c>
      <c r="E10" s="90">
        <v>0</v>
      </c>
      <c r="F10" s="90">
        <v>0</v>
      </c>
      <c r="G10" s="90">
        <v>330000</v>
      </c>
      <c r="H10" s="90">
        <v>29222148000</v>
      </c>
      <c r="I10" s="90">
        <v>28679790454</v>
      </c>
      <c r="J10" s="90">
        <v>520149115</v>
      </c>
    </row>
    <row r="11" spans="2:10" ht="27.75" customHeight="1" x14ac:dyDescent="0.45">
      <c r="B11" s="124" t="s">
        <v>102</v>
      </c>
      <c r="C11" s="90">
        <v>14118</v>
      </c>
      <c r="D11" s="90">
        <v>185086980</v>
      </c>
      <c r="E11" s="90">
        <v>247727133</v>
      </c>
      <c r="F11" s="49">
        <v>-62780817</v>
      </c>
      <c r="G11" s="90">
        <v>16115416</v>
      </c>
      <c r="H11" s="90">
        <v>286588298080</v>
      </c>
      <c r="I11" s="90">
        <v>295349635135</v>
      </c>
      <c r="J11" s="49">
        <v>-9013425574</v>
      </c>
    </row>
    <row r="12" spans="2:10" ht="27.75" customHeight="1" x14ac:dyDescent="0.45">
      <c r="B12" s="74" t="s">
        <v>100</v>
      </c>
      <c r="C12" s="90">
        <v>2108000</v>
      </c>
      <c r="D12" s="90">
        <v>26793360000</v>
      </c>
      <c r="E12" s="90">
        <v>29133404161</v>
      </c>
      <c r="F12" s="49">
        <v>-2360406867</v>
      </c>
      <c r="G12" s="90">
        <v>8014907</v>
      </c>
      <c r="H12" s="90">
        <v>264963198600</v>
      </c>
      <c r="I12" s="90">
        <v>274476250080</v>
      </c>
      <c r="J12" s="49">
        <v>-10173159392</v>
      </c>
    </row>
    <row r="13" spans="2:10" ht="27.75" customHeight="1" x14ac:dyDescent="0.45">
      <c r="B13" s="74" t="s">
        <v>103</v>
      </c>
      <c r="C13" s="90">
        <v>0</v>
      </c>
      <c r="D13" s="90">
        <v>0</v>
      </c>
      <c r="E13" s="90">
        <v>0</v>
      </c>
      <c r="F13" s="90">
        <v>0</v>
      </c>
      <c r="G13" s="90">
        <v>111811</v>
      </c>
      <c r="H13" s="90">
        <v>1442391262</v>
      </c>
      <c r="I13" s="90">
        <v>2032922771</v>
      </c>
      <c r="J13" s="49">
        <v>-591627726</v>
      </c>
    </row>
    <row r="14" spans="2:10" ht="27.75" customHeight="1" x14ac:dyDescent="0.45">
      <c r="B14" s="74" t="s">
        <v>124</v>
      </c>
      <c r="C14" s="90">
        <v>0</v>
      </c>
      <c r="D14" s="90">
        <v>0</v>
      </c>
      <c r="E14" s="90">
        <v>0</v>
      </c>
      <c r="F14" s="90">
        <v>0</v>
      </c>
      <c r="G14" s="90">
        <v>3800</v>
      </c>
      <c r="H14" s="90">
        <v>3060133166</v>
      </c>
      <c r="I14" s="90">
        <v>3059835209</v>
      </c>
      <c r="J14" s="49">
        <v>-1920633</v>
      </c>
    </row>
    <row r="15" spans="2:10" ht="27.75" customHeight="1" x14ac:dyDescent="0.45">
      <c r="B15" s="74" t="s">
        <v>89</v>
      </c>
      <c r="C15" s="90">
        <v>0</v>
      </c>
      <c r="D15" s="90">
        <v>0</v>
      </c>
      <c r="E15" s="90">
        <v>0</v>
      </c>
      <c r="F15" s="90">
        <v>0</v>
      </c>
      <c r="G15" s="90">
        <v>1900</v>
      </c>
      <c r="H15" s="90">
        <v>1873847938</v>
      </c>
      <c r="I15" s="90">
        <v>1872700607</v>
      </c>
      <c r="J15" s="49">
        <v>-211206</v>
      </c>
    </row>
    <row r="16" spans="2:10" ht="36" customHeight="1" x14ac:dyDescent="0.55000000000000004">
      <c r="B16" s="185" t="s">
        <v>66</v>
      </c>
      <c r="C16" s="186"/>
      <c r="D16" s="16">
        <f>SUM(D7:D15)</f>
        <v>28263776980</v>
      </c>
      <c r="E16" s="16">
        <f>SUM(E7:E15)</f>
        <v>30528169360</v>
      </c>
      <c r="F16" s="17">
        <f>SUM(F7:F15)</f>
        <v>-2285872591</v>
      </c>
      <c r="G16" s="23"/>
      <c r="H16" s="16">
        <f>SUM(H7:H15)</f>
        <v>1752543064886</v>
      </c>
      <c r="I16" s="16">
        <f>SUM(I7:I15)</f>
        <v>1738551134450</v>
      </c>
      <c r="J16" s="17">
        <f>SUM(J7:J15)</f>
        <v>11279401683</v>
      </c>
    </row>
    <row r="18" spans="3:7" x14ac:dyDescent="0.45">
      <c r="C18" s="10"/>
      <c r="G18" s="10"/>
    </row>
    <row r="19" spans="3:7" x14ac:dyDescent="0.45">
      <c r="G19" s="10"/>
    </row>
  </sheetData>
  <sortState ref="B7:J17">
    <sortCondition descending="1" ref="B7"/>
  </sortState>
  <mergeCells count="15">
    <mergeCell ref="B1:J1"/>
    <mergeCell ref="B2:J2"/>
    <mergeCell ref="B3:J3"/>
    <mergeCell ref="B16:C16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4"/>
  <sheetViews>
    <sheetView rightToLeft="1" view="pageBreakPreview" zoomScale="80" zoomScaleNormal="100" zoomScaleSheetLayoutView="80" workbookViewId="0">
      <selection activeCell="F7" sqref="F7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9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2"/>
      <c r="C1" s="188" t="s">
        <v>0</v>
      </c>
      <c r="D1" s="188"/>
      <c r="E1" s="188"/>
      <c r="F1" s="188"/>
      <c r="G1" s="188"/>
      <c r="H1" s="188"/>
      <c r="I1" s="188"/>
      <c r="J1" s="188"/>
      <c r="K1" s="188"/>
      <c r="L1" s="189"/>
    </row>
    <row r="2" spans="2:12" ht="24" x14ac:dyDescent="0.45">
      <c r="B2" s="33"/>
      <c r="C2" s="191" t="s">
        <v>44</v>
      </c>
      <c r="D2" s="191"/>
      <c r="E2" s="191"/>
      <c r="F2" s="191"/>
      <c r="G2" s="191"/>
      <c r="H2" s="191"/>
      <c r="I2" s="191"/>
      <c r="J2" s="191"/>
      <c r="K2" s="191"/>
      <c r="L2" s="192"/>
    </row>
    <row r="3" spans="2:12" ht="24" x14ac:dyDescent="0.45">
      <c r="B3" s="34" t="s">
        <v>79</v>
      </c>
      <c r="C3" s="194" t="str">
        <f>سهام!C3</f>
        <v>برای ماه منتهی به 1399/12/30</v>
      </c>
      <c r="D3" s="194"/>
      <c r="E3" s="194"/>
      <c r="F3" s="194"/>
      <c r="G3" s="194"/>
      <c r="H3" s="194"/>
      <c r="I3" s="194"/>
      <c r="J3" s="194"/>
      <c r="K3" s="194"/>
      <c r="L3" s="195"/>
    </row>
    <row r="4" spans="2:12" x14ac:dyDescent="0.45">
      <c r="B4" s="133" t="s">
        <v>2</v>
      </c>
      <c r="C4" s="196" t="s">
        <v>46</v>
      </c>
      <c r="D4" s="197"/>
      <c r="E4" s="197"/>
      <c r="F4" s="197"/>
      <c r="G4" s="197"/>
      <c r="H4" s="133" t="s">
        <v>47</v>
      </c>
      <c r="I4" s="133" t="s">
        <v>47</v>
      </c>
      <c r="J4" s="133" t="s">
        <v>47</v>
      </c>
      <c r="K4" s="133" t="s">
        <v>47</v>
      </c>
      <c r="L4" s="133" t="s">
        <v>47</v>
      </c>
    </row>
    <row r="5" spans="2:12" ht="73.5" customHeight="1" x14ac:dyDescent="0.45">
      <c r="B5" s="133" t="s">
        <v>2</v>
      </c>
      <c r="C5" s="133" t="s">
        <v>62</v>
      </c>
      <c r="D5" s="133" t="s">
        <v>63</v>
      </c>
      <c r="E5" s="133" t="s">
        <v>64</v>
      </c>
      <c r="F5" s="51" t="s">
        <v>87</v>
      </c>
      <c r="G5" s="172" t="s">
        <v>86</v>
      </c>
      <c r="H5" s="67" t="s">
        <v>62</v>
      </c>
      <c r="I5" s="133" t="s">
        <v>63</v>
      </c>
      <c r="J5" s="133" t="s">
        <v>64</v>
      </c>
      <c r="K5" s="19" t="s">
        <v>87</v>
      </c>
      <c r="L5" s="67" t="s">
        <v>86</v>
      </c>
    </row>
    <row r="6" spans="2:12" ht="32.25" customHeight="1" x14ac:dyDescent="0.45">
      <c r="B6" s="74" t="s">
        <v>100</v>
      </c>
      <c r="C6" s="90">
        <v>0</v>
      </c>
      <c r="D6" s="127">
        <v>463395199544</v>
      </c>
      <c r="E6" s="127">
        <v>-2360406867</v>
      </c>
      <c r="F6" s="49">
        <v>461034792677</v>
      </c>
      <c r="G6" s="91">
        <f>F6/F14</f>
        <v>0.75032960380579983</v>
      </c>
      <c r="H6" s="90">
        <v>0</v>
      </c>
      <c r="I6" s="127">
        <v>-203116494458</v>
      </c>
      <c r="J6" s="49">
        <v>-10173159392</v>
      </c>
      <c r="K6" s="49">
        <v>-213289653850</v>
      </c>
      <c r="L6" s="125">
        <f>K6/K14</f>
        <v>17.026958964389678</v>
      </c>
    </row>
    <row r="7" spans="2:12" ht="32.25" customHeight="1" x14ac:dyDescent="0.45">
      <c r="B7" s="74" t="s">
        <v>102</v>
      </c>
      <c r="C7" s="113">
        <v>1539306353</v>
      </c>
      <c r="D7" s="127">
        <v>-7086805971</v>
      </c>
      <c r="E7" s="127">
        <v>-62780817</v>
      </c>
      <c r="F7" s="127">
        <v>-5610280435</v>
      </c>
      <c r="G7" s="128">
        <f>F7/F14</f>
        <v>-9.130676389064174E-3</v>
      </c>
      <c r="H7" s="127">
        <v>1539306353</v>
      </c>
      <c r="I7" s="127">
        <v>-16519065781</v>
      </c>
      <c r="J7" s="127">
        <v>-9013425574</v>
      </c>
      <c r="K7" s="127">
        <v>-23993185002</v>
      </c>
      <c r="L7" s="125">
        <f>K7/K14</f>
        <v>1.915381121774294</v>
      </c>
    </row>
    <row r="8" spans="2:12" ht="32.25" customHeight="1" x14ac:dyDescent="0.45">
      <c r="B8" s="74" t="s">
        <v>101</v>
      </c>
      <c r="C8" s="127">
        <v>788510065</v>
      </c>
      <c r="D8" s="127">
        <v>-4088901258</v>
      </c>
      <c r="E8" s="127">
        <v>-10910504</v>
      </c>
      <c r="F8" s="127">
        <v>-3311301697</v>
      </c>
      <c r="G8" s="128">
        <f>F8/F14</f>
        <v>-5.3891110385939252E-3</v>
      </c>
      <c r="H8" s="127">
        <v>788510065</v>
      </c>
      <c r="I8" s="127">
        <v>-5960188781</v>
      </c>
      <c r="J8" s="127">
        <v>2274498592</v>
      </c>
      <c r="K8" s="127">
        <v>-2897180124</v>
      </c>
      <c r="L8" s="49">
        <f>K8/K14</f>
        <v>0.23128251273962766</v>
      </c>
    </row>
    <row r="9" spans="2:12" ht="32.25" customHeight="1" x14ac:dyDescent="0.45">
      <c r="B9" s="74" t="s">
        <v>98</v>
      </c>
      <c r="C9" s="90">
        <v>0</v>
      </c>
      <c r="D9" s="49">
        <v>-18167657860</v>
      </c>
      <c r="E9" s="49">
        <v>0</v>
      </c>
      <c r="F9" s="49">
        <v>-18167657860</v>
      </c>
      <c r="G9" s="126">
        <f>F9/F14</f>
        <v>-2.956768500056239E-2</v>
      </c>
      <c r="H9" s="49">
        <v>28378390704</v>
      </c>
      <c r="I9" s="49">
        <v>-35766250547</v>
      </c>
      <c r="J9" s="49">
        <v>1269380051</v>
      </c>
      <c r="K9" s="49">
        <v>-6118479792</v>
      </c>
      <c r="L9" s="49">
        <f>K9/K14</f>
        <v>0.48843955842367032</v>
      </c>
    </row>
    <row r="10" spans="2:12" ht="32.25" customHeight="1" x14ac:dyDescent="0.45">
      <c r="B10" s="74" t="s">
        <v>105</v>
      </c>
      <c r="C10" s="49">
        <v>0</v>
      </c>
      <c r="D10" s="49">
        <v>-97984809</v>
      </c>
      <c r="E10" s="49">
        <v>0</v>
      </c>
      <c r="F10" s="127">
        <v>-97984809</v>
      </c>
      <c r="G10" s="126">
        <f>F10/F14</f>
        <v>-1.5946931573007235E-4</v>
      </c>
      <c r="H10" s="49">
        <v>2523151</v>
      </c>
      <c r="I10" s="49">
        <v>115106864</v>
      </c>
      <c r="J10" s="49">
        <v>520149115</v>
      </c>
      <c r="K10" s="49">
        <v>637779130</v>
      </c>
      <c r="L10" s="103">
        <f>K10/K14</f>
        <v>-5.0914045190824195E-2</v>
      </c>
    </row>
    <row r="11" spans="2:12" ht="32.25" customHeight="1" x14ac:dyDescent="0.45">
      <c r="B11" s="74" t="s">
        <v>99</v>
      </c>
      <c r="C11" s="49">
        <v>0</v>
      </c>
      <c r="D11" s="49">
        <v>4858030893</v>
      </c>
      <c r="E11" s="49">
        <v>148225597</v>
      </c>
      <c r="F11" s="90">
        <v>5006256490</v>
      </c>
      <c r="G11" s="77">
        <f>F11/F14</f>
        <v>8.1476333421187132E-3</v>
      </c>
      <c r="H11" s="49">
        <v>8954157680</v>
      </c>
      <c r="I11" s="49">
        <v>22186683739</v>
      </c>
      <c r="J11" s="49">
        <v>26995718456</v>
      </c>
      <c r="K11" s="49">
        <v>58136559875</v>
      </c>
      <c r="L11" s="103">
        <f>K11/K14</f>
        <v>-4.6410540851576734</v>
      </c>
    </row>
    <row r="12" spans="2:12" ht="32.25" customHeight="1" x14ac:dyDescent="0.45">
      <c r="B12" s="74" t="s">
        <v>103</v>
      </c>
      <c r="C12" s="90">
        <v>0</v>
      </c>
      <c r="D12" s="90">
        <v>0</v>
      </c>
      <c r="E12" s="90">
        <v>0</v>
      </c>
      <c r="F12" s="90">
        <v>0</v>
      </c>
      <c r="G12" s="89">
        <f>F12/F14</f>
        <v>0</v>
      </c>
      <c r="H12" s="90">
        <v>0</v>
      </c>
      <c r="I12" s="90">
        <v>0</v>
      </c>
      <c r="J12" s="49">
        <v>-591627726</v>
      </c>
      <c r="K12" s="49">
        <v>-591627726</v>
      </c>
      <c r="L12" s="49">
        <f>K12/K14</f>
        <v>4.7229768678239054E-2</v>
      </c>
    </row>
    <row r="13" spans="2:12" ht="32.25" customHeight="1" x14ac:dyDescent="0.45">
      <c r="B13" s="124" t="s">
        <v>120</v>
      </c>
      <c r="C13" s="49">
        <v>0</v>
      </c>
      <c r="D13" s="49">
        <v>175589202190</v>
      </c>
      <c r="E13" s="49">
        <v>0</v>
      </c>
      <c r="F13" s="90">
        <v>175589202190</v>
      </c>
      <c r="G13" s="77">
        <f>F13/F14</f>
        <v>0.28576970459603207</v>
      </c>
      <c r="H13" s="90">
        <v>0</v>
      </c>
      <c r="I13" s="90">
        <v>175589202190</v>
      </c>
      <c r="J13" s="90">
        <v>0</v>
      </c>
      <c r="K13" s="90">
        <v>175589202190</v>
      </c>
      <c r="L13" s="103">
        <f>K13/K14</f>
        <v>-14.017323795657012</v>
      </c>
    </row>
    <row r="14" spans="2:12" ht="27.75" customHeight="1" x14ac:dyDescent="0.45">
      <c r="B14" s="75" t="s">
        <v>104</v>
      </c>
      <c r="C14" s="17">
        <f>SUM(C6:C13)</f>
        <v>2327816418</v>
      </c>
      <c r="D14" s="17">
        <f>SUM(D6:D13)</f>
        <v>614401082729</v>
      </c>
      <c r="E14" s="17">
        <f>SUM(E6:E13)</f>
        <v>-2285872591</v>
      </c>
      <c r="F14" s="17">
        <f>SUM(F6:F13)</f>
        <v>614443026556</v>
      </c>
      <c r="G14" s="132">
        <v>1</v>
      </c>
      <c r="H14" s="17">
        <f>SUM(H6:H13)</f>
        <v>39662887953</v>
      </c>
      <c r="I14" s="17">
        <f>SUM(I6:I13)</f>
        <v>-63471006774</v>
      </c>
      <c r="J14" s="17">
        <f>SUM(J6:J13)</f>
        <v>11281533522</v>
      </c>
      <c r="K14" s="17">
        <f>SUM(K6:K13)</f>
        <v>-12526585299</v>
      </c>
      <c r="L14" s="24">
        <f>SUM(L6:L13)</f>
        <v>1.0000000000000018</v>
      </c>
    </row>
    <row r="15" spans="2:12" ht="33" hidden="1" customHeight="1" x14ac:dyDescent="0.45">
      <c r="B15" s="96" t="s">
        <v>78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</row>
    <row r="16" spans="2:12" ht="34.5" customHeight="1" x14ac:dyDescent="0.45"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</row>
    <row r="17" spans="5:9" x14ac:dyDescent="0.45">
      <c r="E17" s="22"/>
      <c r="F17" s="20"/>
      <c r="G17" s="50"/>
      <c r="H17" s="10"/>
    </row>
    <row r="18" spans="5:9" x14ac:dyDescent="0.45">
      <c r="E18" s="22"/>
      <c r="F18" s="20"/>
      <c r="G18" s="21"/>
      <c r="I18" s="10"/>
    </row>
    <row r="19" spans="5:9" x14ac:dyDescent="0.45">
      <c r="E19" s="22"/>
      <c r="F19" s="20"/>
      <c r="G19" s="20"/>
    </row>
    <row r="20" spans="5:9" x14ac:dyDescent="0.45">
      <c r="E20" s="22"/>
      <c r="F20" s="20"/>
      <c r="G20" s="21"/>
    </row>
    <row r="21" spans="5:9" x14ac:dyDescent="0.45">
      <c r="E21" s="22"/>
      <c r="F21" s="20"/>
      <c r="G21" s="21"/>
      <c r="I21" s="14"/>
    </row>
    <row r="22" spans="5:9" x14ac:dyDescent="0.45">
      <c r="E22" s="22"/>
      <c r="F22" s="20"/>
      <c r="G22" s="21"/>
    </row>
    <row r="23" spans="5:9" x14ac:dyDescent="0.45">
      <c r="E23" s="22"/>
      <c r="F23" s="20"/>
      <c r="G23" s="20"/>
    </row>
    <row r="24" spans="5:9" x14ac:dyDescent="0.45">
      <c r="F24" s="14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rightToLeft="1" view="pageBreakPreview" zoomScale="90" zoomScaleNormal="100" zoomScaleSheetLayoutView="90" workbookViewId="0">
      <selection activeCell="I14" sqref="I14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2"/>
      <c r="C1" s="188" t="s">
        <v>0</v>
      </c>
      <c r="D1" s="188"/>
      <c r="E1" s="188"/>
      <c r="F1" s="188"/>
      <c r="G1" s="188"/>
      <c r="H1" s="188"/>
      <c r="I1" s="188"/>
      <c r="J1" s="189"/>
    </row>
    <row r="2" spans="2:10" ht="24" x14ac:dyDescent="0.45">
      <c r="B2" s="33"/>
      <c r="C2" s="191" t="s">
        <v>44</v>
      </c>
      <c r="D2" s="191"/>
      <c r="E2" s="191"/>
      <c r="F2" s="191"/>
      <c r="G2" s="191"/>
      <c r="H2" s="191"/>
      <c r="I2" s="191"/>
      <c r="J2" s="192"/>
    </row>
    <row r="3" spans="2:10" ht="24" x14ac:dyDescent="0.45">
      <c r="B3" s="35" t="s">
        <v>80</v>
      </c>
      <c r="C3" s="194" t="str">
        <f>سهام!C3</f>
        <v>برای ماه منتهی به 1399/12/30</v>
      </c>
      <c r="D3" s="194"/>
      <c r="E3" s="194"/>
      <c r="F3" s="194"/>
      <c r="G3" s="194"/>
      <c r="H3" s="194"/>
      <c r="I3" s="194"/>
      <c r="J3" s="195"/>
    </row>
    <row r="4" spans="2:10" x14ac:dyDescent="0.45">
      <c r="B4" s="133" t="s">
        <v>48</v>
      </c>
      <c r="C4" s="133" t="s">
        <v>46</v>
      </c>
      <c r="D4" s="133" t="s">
        <v>46</v>
      </c>
      <c r="E4" s="133" t="s">
        <v>46</v>
      </c>
      <c r="F4" s="133" t="s">
        <v>46</v>
      </c>
      <c r="G4" s="133" t="s">
        <v>47</v>
      </c>
      <c r="H4" s="133" t="s">
        <v>47</v>
      </c>
      <c r="I4" s="133" t="s">
        <v>47</v>
      </c>
      <c r="J4" s="133" t="s">
        <v>47</v>
      </c>
    </row>
    <row r="5" spans="2:10" x14ac:dyDescent="0.45">
      <c r="B5" s="133" t="s">
        <v>48</v>
      </c>
      <c r="C5" s="133" t="s">
        <v>65</v>
      </c>
      <c r="D5" s="133" t="s">
        <v>63</v>
      </c>
      <c r="E5" s="133" t="s">
        <v>64</v>
      </c>
      <c r="F5" s="133" t="s">
        <v>66</v>
      </c>
      <c r="G5" s="133" t="s">
        <v>65</v>
      </c>
      <c r="H5" s="133" t="s">
        <v>63</v>
      </c>
      <c r="I5" s="133" t="s">
        <v>64</v>
      </c>
      <c r="J5" s="133" t="s">
        <v>66</v>
      </c>
    </row>
    <row r="6" spans="2:10" ht="22.5" customHeight="1" x14ac:dyDescent="0.45">
      <c r="B6" s="65" t="s">
        <v>113</v>
      </c>
      <c r="C6" s="90">
        <v>27198860</v>
      </c>
      <c r="D6" s="90">
        <v>308175344</v>
      </c>
      <c r="E6" s="90">
        <v>0</v>
      </c>
      <c r="F6" s="90">
        <v>335374204</v>
      </c>
      <c r="G6" s="90">
        <v>27198860</v>
      </c>
      <c r="H6" s="90">
        <v>308175344</v>
      </c>
      <c r="I6" s="90">
        <v>0</v>
      </c>
      <c r="J6" s="90">
        <v>335374204</v>
      </c>
    </row>
    <row r="7" spans="2:10" ht="24.75" customHeight="1" x14ac:dyDescent="0.45">
      <c r="B7" s="65" t="s">
        <v>89</v>
      </c>
      <c r="C7" s="49">
        <v>0</v>
      </c>
      <c r="D7" s="49">
        <v>0</v>
      </c>
      <c r="E7" s="49">
        <v>0</v>
      </c>
      <c r="F7" s="49">
        <v>0</v>
      </c>
      <c r="G7" s="49">
        <v>0</v>
      </c>
      <c r="H7" s="66">
        <v>0</v>
      </c>
      <c r="I7" s="49">
        <v>-211206</v>
      </c>
      <c r="J7" s="49">
        <v>-211206</v>
      </c>
    </row>
    <row r="8" spans="2:10" ht="24.75" customHeight="1" x14ac:dyDescent="0.45">
      <c r="B8" s="65" t="s">
        <v>88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66">
        <v>0</v>
      </c>
      <c r="I8" s="49">
        <v>-1920633</v>
      </c>
      <c r="J8" s="49">
        <v>-1920633</v>
      </c>
    </row>
    <row r="9" spans="2:10" ht="24" x14ac:dyDescent="0.45">
      <c r="B9" s="5" t="s">
        <v>66</v>
      </c>
      <c r="C9" s="49">
        <f>SUM(C6:C8)</f>
        <v>27198860</v>
      </c>
      <c r="D9" s="49">
        <f>SUM(D6:D8)</f>
        <v>308175344</v>
      </c>
      <c r="E9" s="49">
        <f t="shared" ref="E9" si="0">SUM(E6:E8)</f>
        <v>0</v>
      </c>
      <c r="F9" s="49">
        <f>SUM(F6:F8)</f>
        <v>335374204</v>
      </c>
      <c r="G9" s="93">
        <f>SUM(G6:G8)</f>
        <v>27198860</v>
      </c>
      <c r="H9" s="66">
        <f>SUM(H6:H8)</f>
        <v>308175344</v>
      </c>
      <c r="I9" s="49">
        <f>SUM(I6:I8)</f>
        <v>-2131839</v>
      </c>
      <c r="J9" s="49">
        <f>SUM(J6:J8)</f>
        <v>333242365</v>
      </c>
    </row>
    <row r="10" spans="2:10" x14ac:dyDescent="0.45">
      <c r="D10" s="12"/>
    </row>
    <row r="12" spans="2:10" x14ac:dyDescent="0.45">
      <c r="F12" s="12"/>
      <c r="I12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G13"/>
  <sheetViews>
    <sheetView rightToLeft="1" view="pageBreakPreview" zoomScaleNormal="100" zoomScaleSheetLayoutView="100" workbookViewId="0">
      <selection activeCell="D12" sqref="D12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4.140625" style="1" customWidth="1"/>
    <col min="9" max="16384" width="9.140625" style="1"/>
  </cols>
  <sheetData>
    <row r="1" spans="2:7" ht="24" x14ac:dyDescent="0.45">
      <c r="B1" s="32"/>
      <c r="C1" s="188" t="s">
        <v>0</v>
      </c>
      <c r="D1" s="188"/>
      <c r="E1" s="188"/>
      <c r="F1" s="188"/>
      <c r="G1" s="189"/>
    </row>
    <row r="2" spans="2:7" ht="24" x14ac:dyDescent="0.45">
      <c r="B2" s="33"/>
      <c r="C2" s="191" t="s">
        <v>44</v>
      </c>
      <c r="D2" s="191"/>
      <c r="E2" s="191"/>
      <c r="F2" s="191"/>
      <c r="G2" s="192"/>
    </row>
    <row r="3" spans="2:7" ht="24" x14ac:dyDescent="0.45">
      <c r="B3" s="35" t="s">
        <v>80</v>
      </c>
      <c r="C3" s="194" t="str">
        <f>سهام!C3</f>
        <v>برای ماه منتهی به 1399/12/30</v>
      </c>
      <c r="D3" s="194"/>
      <c r="E3" s="194"/>
      <c r="F3" s="194"/>
      <c r="G3" s="195"/>
    </row>
    <row r="4" spans="2:7" x14ac:dyDescent="0.45">
      <c r="B4" s="133" t="s">
        <v>67</v>
      </c>
      <c r="C4" s="133" t="s">
        <v>67</v>
      </c>
      <c r="D4" s="133" t="s">
        <v>46</v>
      </c>
      <c r="E4" s="133" t="s">
        <v>46</v>
      </c>
      <c r="F4" s="133" t="s">
        <v>47</v>
      </c>
      <c r="G4" s="133" t="s">
        <v>47</v>
      </c>
    </row>
    <row r="5" spans="2:7" x14ac:dyDescent="0.45">
      <c r="B5" s="133" t="s">
        <v>68</v>
      </c>
      <c r="C5" s="133" t="s">
        <v>37</v>
      </c>
      <c r="D5" s="133" t="s">
        <v>69</v>
      </c>
      <c r="E5" s="133" t="s">
        <v>70</v>
      </c>
      <c r="F5" s="133" t="s">
        <v>69</v>
      </c>
      <c r="G5" s="133" t="s">
        <v>70</v>
      </c>
    </row>
    <row r="6" spans="2:7" ht="32.25" customHeight="1" x14ac:dyDescent="0.45">
      <c r="B6" s="3" t="s">
        <v>43</v>
      </c>
      <c r="C6" s="64">
        <v>1349301287911</v>
      </c>
      <c r="D6" s="113">
        <v>294491453</v>
      </c>
      <c r="E6" s="28">
        <f>D6/140380877704</f>
        <v>2.0978031895551312E-3</v>
      </c>
      <c r="F6" s="113">
        <v>1790101901</v>
      </c>
      <c r="G6" s="46">
        <f>F6/1711271547189</f>
        <v>1.046065368141304E-3</v>
      </c>
    </row>
    <row r="7" spans="2:7" ht="32.25" customHeight="1" x14ac:dyDescent="0.45">
      <c r="B7" s="89" t="s">
        <v>106</v>
      </c>
      <c r="C7" s="64">
        <v>200048775001</v>
      </c>
      <c r="D7" s="4">
        <v>0</v>
      </c>
      <c r="E7" s="4">
        <v>0</v>
      </c>
      <c r="F7" s="4">
        <v>10810</v>
      </c>
      <c r="G7" s="4">
        <v>0</v>
      </c>
    </row>
    <row r="8" spans="2:7" ht="29.25" customHeight="1" x14ac:dyDescent="0.45">
      <c r="B8" s="198" t="s">
        <v>66</v>
      </c>
      <c r="C8" s="199"/>
      <c r="D8" s="90">
        <f>SUM(D6:D7)</f>
        <v>294491453</v>
      </c>
      <c r="E8" s="91">
        <f>SUM(E6:E7)</f>
        <v>2.0978031895551312E-3</v>
      </c>
      <c r="F8" s="90">
        <f>SUM(F6:F7)</f>
        <v>1790112711</v>
      </c>
      <c r="G8" s="91">
        <f>SUM(G6:G7)</f>
        <v>1.046065368141304E-3</v>
      </c>
    </row>
    <row r="9" spans="2:7" x14ac:dyDescent="0.45">
      <c r="F9" s="73"/>
    </row>
    <row r="10" spans="2:7" x14ac:dyDescent="0.45">
      <c r="E10" s="98"/>
      <c r="F10" s="99"/>
      <c r="G10" s="98"/>
    </row>
    <row r="11" spans="2:7" x14ac:dyDescent="0.45">
      <c r="D11" s="11"/>
      <c r="E11" s="81"/>
      <c r="F11" s="83"/>
      <c r="G11" s="83"/>
    </row>
    <row r="12" spans="2:7" x14ac:dyDescent="0.45">
      <c r="D12" s="83"/>
      <c r="E12" s="83"/>
      <c r="F12" s="84"/>
      <c r="G12" s="11"/>
    </row>
    <row r="13" spans="2:7" x14ac:dyDescent="0.45">
      <c r="E13" s="47"/>
      <c r="G13" s="12"/>
    </row>
  </sheetData>
  <mergeCells count="13">
    <mergeCell ref="C1:G1"/>
    <mergeCell ref="C2:G2"/>
    <mergeCell ref="C3:G3"/>
    <mergeCell ref="B8:C8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200" t="s">
        <v>0</v>
      </c>
      <c r="B1" s="200"/>
      <c r="C1" s="201"/>
    </row>
    <row r="2" spans="1:3" ht="21" x14ac:dyDescent="0.45">
      <c r="A2" s="200" t="s">
        <v>44</v>
      </c>
      <c r="B2" s="200"/>
      <c r="C2" s="201"/>
    </row>
    <row r="3" spans="1:3" ht="21" x14ac:dyDescent="0.45">
      <c r="A3" s="202" t="str">
        <f>سهام!C3</f>
        <v>برای ماه منتهی به 1399/12/30</v>
      </c>
      <c r="B3" s="202"/>
      <c r="C3" s="203"/>
    </row>
    <row r="4" spans="1:3" ht="21" x14ac:dyDescent="0.45">
      <c r="A4" s="42" t="s">
        <v>80</v>
      </c>
      <c r="B4" s="40"/>
      <c r="C4" s="41"/>
    </row>
    <row r="5" spans="1:3" x14ac:dyDescent="0.45">
      <c r="A5" s="133" t="s">
        <v>71</v>
      </c>
      <c r="B5" s="133" t="s">
        <v>46</v>
      </c>
      <c r="C5" s="133" t="str">
        <f>سهام!J4</f>
        <v>1399/12/30</v>
      </c>
    </row>
    <row r="6" spans="1:3" x14ac:dyDescent="0.45">
      <c r="A6" s="133" t="s">
        <v>71</v>
      </c>
      <c r="B6" s="133" t="s">
        <v>40</v>
      </c>
      <c r="C6" s="133" t="s">
        <v>40</v>
      </c>
    </row>
    <row r="7" spans="1:3" x14ac:dyDescent="0.45">
      <c r="A7" s="2" t="s">
        <v>97</v>
      </c>
      <c r="B7" s="4">
        <v>0</v>
      </c>
      <c r="C7" s="120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7" t="s">
        <v>66</v>
      </c>
      <c r="B10" s="16">
        <f>SUM(B7:B9)</f>
        <v>0</v>
      </c>
      <c r="C10" s="16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20" zoomScaleNormal="110" zoomScaleSheetLayoutView="120" workbookViewId="0">
      <selection activeCell="H9" sqref="H9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204" t="s">
        <v>0</v>
      </c>
      <c r="C1" s="205"/>
      <c r="D1" s="205"/>
      <c r="E1" s="206"/>
    </row>
    <row r="2" spans="2:8" ht="24" customHeight="1" x14ac:dyDescent="0.45">
      <c r="B2" s="207" t="s">
        <v>44</v>
      </c>
      <c r="C2" s="208"/>
      <c r="D2" s="208"/>
      <c r="E2" s="209"/>
    </row>
    <row r="3" spans="2:8" ht="24" customHeight="1" x14ac:dyDescent="0.45">
      <c r="B3" s="210" t="str">
        <f>سهام!C3</f>
        <v>برای ماه منتهی به 1399/12/30</v>
      </c>
      <c r="C3" s="194"/>
      <c r="D3" s="194"/>
      <c r="E3" s="211"/>
    </row>
    <row r="4" spans="2:8" ht="24" customHeight="1" x14ac:dyDescent="0.45">
      <c r="B4" s="61" t="s">
        <v>80</v>
      </c>
      <c r="C4" s="42"/>
      <c r="D4" s="43"/>
      <c r="E4" s="62"/>
    </row>
    <row r="5" spans="2:8" x14ac:dyDescent="0.45">
      <c r="B5" s="213" t="s">
        <v>48</v>
      </c>
      <c r="C5" s="104" t="s">
        <v>81</v>
      </c>
      <c r="D5" s="214" t="s">
        <v>40</v>
      </c>
      <c r="E5" s="215" t="s">
        <v>12</v>
      </c>
    </row>
    <row r="6" spans="2:8" x14ac:dyDescent="0.45">
      <c r="B6" s="63" t="s">
        <v>74</v>
      </c>
      <c r="C6" s="107" t="s">
        <v>82</v>
      </c>
      <c r="D6" s="90">
        <v>614443026556</v>
      </c>
      <c r="E6" s="76">
        <f>ABS(D6)/9153143970598</f>
        <v>6.7129177529571482E-2</v>
      </c>
      <c r="H6" s="82"/>
    </row>
    <row r="7" spans="2:8" x14ac:dyDescent="0.45">
      <c r="B7" s="63" t="s">
        <v>75</v>
      </c>
      <c r="C7" s="107" t="s">
        <v>83</v>
      </c>
      <c r="D7" s="90">
        <v>335374204</v>
      </c>
      <c r="E7" s="108">
        <f>ABS(D7)/9153143970598</f>
        <v>3.6640328730466704E-5</v>
      </c>
      <c r="H7" s="78"/>
    </row>
    <row r="8" spans="2:8" ht="19.5" thickBot="1" x14ac:dyDescent="0.5">
      <c r="B8" s="109" t="s">
        <v>76</v>
      </c>
      <c r="C8" s="110" t="s">
        <v>84</v>
      </c>
      <c r="D8" s="90">
        <v>294491453</v>
      </c>
      <c r="E8" s="111">
        <f>ABS(D8)/9153143970598</f>
        <v>3.2173803224987409E-5</v>
      </c>
      <c r="H8" s="10"/>
    </row>
    <row r="9" spans="2:8" ht="19.5" thickBot="1" x14ac:dyDescent="0.5">
      <c r="B9" s="216" t="s">
        <v>66</v>
      </c>
      <c r="C9" s="217"/>
      <c r="D9" s="112">
        <f>SUM(D6:D8)</f>
        <v>615072892213</v>
      </c>
      <c r="E9" s="79">
        <v>6.7100000000000007E-2</v>
      </c>
      <c r="H9" s="10"/>
    </row>
    <row r="10" spans="2:8" x14ac:dyDescent="0.45">
      <c r="B10" s="212" t="s">
        <v>121</v>
      </c>
      <c r="C10" s="212"/>
      <c r="D10" s="212"/>
      <c r="E10" s="212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4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2021-03-30T07:15:21Z</dcterms:modified>
</cp:coreProperties>
</file>