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.yaghoubi\Desktop\گوهرفام\گزارش پرتفوی ماهانه\99\بهمن\"/>
    </mc:Choice>
  </mc:AlternateContent>
  <bookViews>
    <workbookView xWindow="0" yWindow="0" windowWidth="20400" windowHeight="6420" firstSheet="10" activeTab="14"/>
  </bookViews>
  <sheets>
    <sheet name="سهام" sheetId="1" r:id="rId1"/>
    <sheet name="تبعی" sheetId="2" r:id="rId2"/>
    <sheet name="اوراق مشارکت" sheetId="3" r:id="rId3"/>
    <sheet name=" تعدیل قیمت " sheetId="4" r:id="rId4"/>
    <sheet name="گواهی سپرده " sheetId="5" r:id="rId5"/>
    <sheet name="سپرده " sheetId="6" r:id="rId6"/>
    <sheet name="سود اوراق بهادار و سپرده بانکی " sheetId="7" r:id="rId7"/>
    <sheet name="درآمد سود سهام " sheetId="8" r:id="rId8"/>
    <sheet name="درآمد ناشی از تغییر قیمت اوراق " sheetId="9" r:id="rId9"/>
    <sheet name="درآمد ناشی از فروش " sheetId="10" r:id="rId10"/>
    <sheet name="سرمایه‌گذاری در سهام " sheetId="11" r:id="rId11"/>
    <sheet name="سرمایه‌گذاری در اوراق بهادار " sheetId="12" r:id="rId12"/>
    <sheet name="درآمد سپرده بانکی " sheetId="13" r:id="rId13"/>
    <sheet name="سایر درآمدها " sheetId="14" r:id="rId14"/>
    <sheet name="جمع درآمدها" sheetId="15" r:id="rId15"/>
  </sheets>
  <definedNames>
    <definedName name="_xlnm.Print_Area" localSheetId="3">' تعدیل قیمت '!$A$1:$I$7</definedName>
    <definedName name="_xlnm.Print_Area" localSheetId="2">'اوراق مشارکت'!$A$1:$U$8</definedName>
    <definedName name="_xlnm.Print_Area" localSheetId="1">تبعی!$A$1:$K$7</definedName>
    <definedName name="_xlnm.Print_Area" localSheetId="14">'جمع درآمدها'!$A$1:$F$11</definedName>
    <definedName name="_xlnm.Print_Area" localSheetId="12">'درآمد سپرده بانکی '!$A$1:$H$9</definedName>
    <definedName name="_xlnm.Print_Area" localSheetId="7">'درآمد سود سهام '!$A$1:$L$10</definedName>
    <definedName name="_xlnm.Print_Area" localSheetId="8">'درآمد ناشی از تغییر قیمت اوراق '!$A$1:$K$14</definedName>
    <definedName name="_xlnm.Print_Area" localSheetId="9">'درآمد ناشی از فروش '!$A$1:$K$17</definedName>
    <definedName name="_xlnm.Print_Area" localSheetId="5">'سپرده '!$A$1:$L$9</definedName>
    <definedName name="_xlnm.Print_Area" localSheetId="11">'سرمایه‌گذاری در اوراق بهادار '!$A$1:$K$9</definedName>
    <definedName name="_xlnm.Print_Area" localSheetId="10">'سرمایه‌گذاری در سهام '!$A$1:$M$15</definedName>
    <definedName name="_xlnm.Print_Area" localSheetId="6">'سود اوراق بهادار و سپرده بانکی '!$A$1:$L$10</definedName>
    <definedName name="_xlnm.Print_Area" localSheetId="0">سهام!$A$1:$O$14</definedName>
    <definedName name="_xlnm.Print_Area" localSheetId="4">'گواهی سپرده '!$A$1:$R$8</definedName>
  </definedNames>
  <calcPr calcId="162913"/>
</workbook>
</file>

<file path=xl/calcChain.xml><?xml version="1.0" encoding="utf-8"?>
<calcChain xmlns="http://schemas.openxmlformats.org/spreadsheetml/2006/main">
  <c r="J9" i="7" l="1"/>
  <c r="G9" i="8"/>
  <c r="J9" i="8"/>
  <c r="F13" i="11"/>
  <c r="D9" i="15" l="1"/>
  <c r="C10" i="14"/>
  <c r="D8" i="13"/>
  <c r="F8" i="13"/>
  <c r="E8" i="13"/>
  <c r="G8" i="13"/>
  <c r="J8" i="12"/>
  <c r="I8" i="12"/>
  <c r="L13" i="11"/>
  <c r="K13" i="11"/>
  <c r="J13" i="11"/>
  <c r="I13" i="11"/>
  <c r="H13" i="11"/>
  <c r="E13" i="11"/>
  <c r="D13" i="11"/>
  <c r="C13" i="11"/>
  <c r="J16" i="10"/>
  <c r="I16" i="10"/>
  <c r="H16" i="10"/>
  <c r="F16" i="10"/>
  <c r="E16" i="10"/>
  <c r="D16" i="10"/>
  <c r="J13" i="9"/>
  <c r="I13" i="9"/>
  <c r="H13" i="9"/>
  <c r="F13" i="9"/>
  <c r="E13" i="9"/>
  <c r="D13" i="9"/>
  <c r="K9" i="8"/>
  <c r="I9" i="8"/>
  <c r="H9" i="8"/>
  <c r="F9" i="8"/>
  <c r="K9" i="7"/>
  <c r="I9" i="7"/>
  <c r="F9" i="7"/>
  <c r="H9" i="7"/>
  <c r="J8" i="6"/>
  <c r="I8" i="6"/>
  <c r="H8" i="6"/>
  <c r="G8" i="6"/>
  <c r="J12" i="1"/>
  <c r="J11" i="1"/>
  <c r="J10" i="1"/>
  <c r="J9" i="1"/>
  <c r="J8" i="1"/>
  <c r="J7" i="1"/>
  <c r="M13" i="1"/>
  <c r="L13" i="1"/>
  <c r="I13" i="1"/>
  <c r="G13" i="1"/>
  <c r="E13" i="1"/>
  <c r="D13" i="1"/>
  <c r="G6" i="13" l="1"/>
  <c r="E6" i="13"/>
  <c r="E6" i="15" l="1"/>
  <c r="E9" i="15" s="1"/>
  <c r="L11" i="11"/>
  <c r="L10" i="11"/>
  <c r="G10" i="11"/>
  <c r="G6" i="11" l="1"/>
  <c r="G7" i="11" l="1"/>
  <c r="G13" i="11" s="1"/>
  <c r="G8" i="11"/>
  <c r="L7" i="11"/>
  <c r="L6" i="11" l="1"/>
  <c r="B10" i="14"/>
  <c r="F8" i="12" l="1"/>
  <c r="E8" i="12"/>
  <c r="D8" i="12" l="1"/>
  <c r="C8" i="12"/>
  <c r="H8" i="12"/>
  <c r="G8" i="12"/>
  <c r="C5" i="14" l="1"/>
  <c r="J4" i="6"/>
  <c r="G4" i="6"/>
  <c r="G4" i="2"/>
  <c r="B3" i="15" l="1"/>
  <c r="A3" i="14"/>
  <c r="C3" i="13"/>
  <c r="C3" i="12"/>
  <c r="C3" i="11"/>
  <c r="B3" i="10"/>
  <c r="B3" i="9"/>
  <c r="C3" i="8"/>
  <c r="B3" i="7"/>
  <c r="C3" i="6"/>
  <c r="N4" i="5"/>
  <c r="G4" i="5"/>
  <c r="C3" i="5"/>
  <c r="C3" i="4"/>
  <c r="C4" i="4" s="1"/>
  <c r="P4" i="3"/>
  <c r="I4" i="3"/>
  <c r="C3" i="3"/>
  <c r="C4" i="2"/>
  <c r="C3" i="2"/>
</calcChain>
</file>

<file path=xl/sharedStrings.xml><?xml version="1.0" encoding="utf-8"?>
<sst xmlns="http://schemas.openxmlformats.org/spreadsheetml/2006/main" count="449" uniqueCount="120">
  <si>
    <t>سرمایه گذاری اختصاصی بازارگردانی گوهرفام امید</t>
  </si>
  <si>
    <t>صورت وضعیت پورتفوی</t>
  </si>
  <si>
    <t>نام شرکت</t>
  </si>
  <si>
    <t>1397/08/30</t>
  </si>
  <si>
    <t>تغییرات طی دوره</t>
  </si>
  <si>
    <t>1397/09/30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</si>
  <si>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</si>
  <si>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</si>
  <si>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</si>
  <si>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</si>
  <si>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</si>
  <si>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</si>
  <si>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</si>
  <si>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</si>
  <si>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تعداد اوراق تبعی</t>
  </si>
  <si>
    <t>قیمت اعمال</t>
  </si>
  <si>
    <t>تاریخ اعمال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</si>
  <si>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</si>
  <si>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</si>
  <si>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</si>
  <si>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</si>
  <si>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</si>
  <si>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</si>
  <si>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</si>
  <si>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</si>
  <si>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</si>
  <si>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قیمت پایانی</t>
  </si>
  <si>
    <t xml:space="preserve"> مبلغ پس از تعدیل </t>
  </si>
  <si>
    <t>درصد تعدیل</t>
  </si>
  <si>
    <t xml:space="preserve">ارزش ناشی از تعدیل قیمت </t>
  </si>
  <si>
    <t>دلایل</t>
  </si>
  <si>
    <t>اطلاعات اوراق گواهی سپرده</t>
  </si>
  <si>
    <t>سرمایه گذاری در اوراق گواهی سپرده بانکی</t>
  </si>
  <si>
    <t>نرخ فروش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</si>
  <si>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</si>
  <si>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</si>
  <si>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</si>
  <si>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</si>
  <si>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</si>
  <si>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</si>
  <si>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</si>
  <si>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</si>
  <si>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</si>
  <si>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سپه میرداماد غربی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</si>
  <si>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</si>
  <si>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</si>
  <si>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</si>
  <si>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</si>
  <si>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</si>
  <si>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تاریخ دریافت سود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</si>
  <si>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</si>
  <si>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</si>
  <si>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</si>
  <si>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</si>
  <si>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</si>
  <si>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</si>
  <si>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</si>
  <si>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</si>
  <si>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</si>
  <si>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</si>
  <si>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</si>
  <si>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</si>
  <si>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</si>
  <si>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</si>
  <si>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</si>
  <si>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</si>
  <si>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</si>
  <si>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</si>
  <si>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</si>
  <si>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</si>
  <si>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</si>
  <si>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</si>
  <si>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معین برای سایر درآمدهای تنزیل سود بانک</t>
  </si>
  <si>
    <t>تعدیل کارمزد کارگزار</t>
  </si>
  <si>
    <t xml:space="preserve">سرمایه‌گذاری در سهام </t>
  </si>
  <si>
    <t xml:space="preserve">سرمایه‌گذاری در اوراق بهادار </t>
  </si>
  <si>
    <t xml:space="preserve">درآمد سپرده بانکی </t>
  </si>
  <si>
    <t>-</t>
  </si>
  <si>
    <t>* با توجه به اینکه برآیند کلی عملیات زیانده بوده است، عایدی مثبت استخراج شده و سهم هر نماد از میزان کل زیان محاسبه شده است.</t>
  </si>
  <si>
    <t xml:space="preserve">ارقام به ریال </t>
  </si>
  <si>
    <t>ارقام به ریال</t>
  </si>
  <si>
    <t>یادداشت</t>
  </si>
  <si>
    <t>2,1</t>
  </si>
  <si>
    <t>2,2</t>
  </si>
  <si>
    <t>2,3</t>
  </si>
  <si>
    <t>خالص بهای فروش</t>
  </si>
  <si>
    <t xml:space="preserve">درصد از کل درآمدها </t>
  </si>
  <si>
    <t>مبلغ کل درآمد حاصل از فروش و تغییر ارزش و سود سهام</t>
  </si>
  <si>
    <t>اسنادخزانه-م23بودجه97-000824</t>
  </si>
  <si>
    <t>اسنادخزانه-م24بودجه96-990625</t>
  </si>
  <si>
    <t>سپرده کوتاه مدت</t>
  </si>
  <si>
    <t>1397/08/21</t>
  </si>
  <si>
    <t>ریال</t>
  </si>
  <si>
    <t>تعداد خرید طی دوره</t>
  </si>
  <si>
    <t xml:space="preserve"> خرید طی دوره</t>
  </si>
  <si>
    <t>تعداد فروش طی دوره</t>
  </si>
  <si>
    <t>توسعه صادرات ایران بلوار کشاورز</t>
  </si>
  <si>
    <t>سایر درآمدها</t>
  </si>
  <si>
    <t>سرمایه گذاری توسعه گوهران امید</t>
  </si>
  <si>
    <t>سیمان‌هرمزگان‌</t>
  </si>
  <si>
    <t>گروه مدیریت سرمایه گذاری امید</t>
  </si>
  <si>
    <t>مدیریت انرژی امید  تابان هور</t>
  </si>
  <si>
    <t>کویر تایر</t>
  </si>
  <si>
    <t>ح. کویر تایر</t>
  </si>
  <si>
    <t>جمع کل</t>
  </si>
  <si>
    <t>بازرگانی و تولیدی مرجان کار</t>
  </si>
  <si>
    <t>1399/10/30</t>
  </si>
  <si>
    <t>بانک توسعه صادرات بلوار کشاورز</t>
  </si>
  <si>
    <t>برای ماه منتهی به 1399/11/30</t>
  </si>
  <si>
    <t>1399/11/30</t>
  </si>
  <si>
    <t>3.07%</t>
  </si>
  <si>
    <t>2.80%</t>
  </si>
  <si>
    <t>0.78%</t>
  </si>
  <si>
    <t>0.12%</t>
  </si>
  <si>
    <t>1398/07/20</t>
  </si>
  <si>
    <t>2.97%</t>
  </si>
  <si>
    <t>1399/11/20</t>
  </si>
  <si>
    <t>1399/11/26</t>
  </si>
  <si>
    <t>1399/11/21</t>
  </si>
  <si>
    <t>*مبلغ خالص دارایی ها در تاریخ افشای گزارش 8/032/815/770/473  ریال می باشد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</si>
</sst>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-_ر_ي_ا_ل_ ;_ * #,##0.00\-_ر_ي_ا_ل_ ;_ * &quot;-&quot;??_-_ر_ي_ا_ل_ ;_ @_ "/>
    <numFmt numFmtId="165" formatCode="_ * #,##0_-_ر_ي_ا_ل_ ;_ * #,##0\-_ر_ي_ا_ل_ ;_ * &quot;-&quot;??_-_ر_ي_ا_ل_ ;_ @_ "/>
    <numFmt numFmtId="166" formatCode="#,##0_-;[Red]\(#,##0\)"/>
  </numFmts>
  <fonts count="20" x14ac:knownFonts="1">
    <font>
      <sz val="11"/>
      <name val="Calibri"/>
    </font>
    <font>
      <sz val="12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b/>
      <sz val="16"/>
      <color rgb="FF000000"/>
      <name val="B Nazanin"/>
      <charset val="178"/>
    </font>
    <font>
      <sz val="12"/>
      <name val="B Nazanin"/>
      <charset val="178"/>
    </font>
    <font>
      <sz val="12"/>
      <color rgb="FF000000"/>
      <name val="B Nazanin"/>
      <charset val="178"/>
    </font>
    <font>
      <sz val="11"/>
      <name val="Calibri"/>
      <family val="2"/>
    </font>
    <font>
      <b/>
      <sz val="12"/>
      <name val="B Nazanin"/>
      <charset val="178"/>
    </font>
    <font>
      <b/>
      <sz val="10"/>
      <name val="B Nazanin"/>
      <charset val="178"/>
    </font>
    <font>
      <b/>
      <sz val="10"/>
      <color rgb="FF000000"/>
      <name val="B Nazanin"/>
      <charset val="178"/>
    </font>
    <font>
      <b/>
      <sz val="12"/>
      <color rgb="FF000000"/>
      <name val="B Nazanin"/>
      <charset val="178"/>
    </font>
    <font>
      <sz val="11"/>
      <color rgb="FF000000"/>
      <name val="B Nazanin"/>
      <charset val="178"/>
    </font>
    <font>
      <b/>
      <sz val="11"/>
      <name val="B Nazanin"/>
      <charset val="178"/>
    </font>
    <font>
      <sz val="11"/>
      <name val="B Nazanin"/>
      <charset val="178"/>
    </font>
    <font>
      <sz val="14"/>
      <name val="B Nazanin"/>
      <charset val="178"/>
    </font>
    <font>
      <sz val="14"/>
      <color rgb="FF000000"/>
      <name val="B Nazanin"/>
      <charset val="178"/>
    </font>
    <font>
      <sz val="12"/>
      <color rgb="FFFF0000"/>
      <name val="B Nazanin"/>
      <charset val="178"/>
    </font>
    <font>
      <b/>
      <sz val="9"/>
      <name val="Tahoma"/>
      <family val="2"/>
    </font>
    <font>
      <sz val="9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203">
    <xf numFmtId="0" fontId="0" fillId="0" borderId="0" xfId="0"/>
    <xf numFmtId="0" fontId="1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3" fontId="1" fillId="0" borderId="0" xfId="0" applyNumberFormat="1" applyFont="1"/>
    <xf numFmtId="165" fontId="1" fillId="0" borderId="0" xfId="1" applyNumberFormat="1" applyFont="1"/>
    <xf numFmtId="165" fontId="1" fillId="0" borderId="0" xfId="0" applyNumberFormat="1" applyFont="1"/>
    <xf numFmtId="3" fontId="5" fillId="2" borderId="1" xfId="0" applyNumberFormat="1" applyFont="1" applyFill="1" applyBorder="1" applyAlignment="1">
      <alignment horizontal="center" vertical="center"/>
    </xf>
    <xf numFmtId="166" fontId="1" fillId="0" borderId="0" xfId="0" applyNumberFormat="1" applyFont="1"/>
    <xf numFmtId="0" fontId="5" fillId="0" borderId="1" xfId="0" applyFont="1" applyBorder="1" applyAlignment="1">
      <alignment horizontal="center"/>
    </xf>
    <xf numFmtId="3" fontId="8" fillId="0" borderId="1" xfId="0" applyNumberFormat="1" applyFont="1" applyBorder="1" applyAlignment="1">
      <alignment horizontal="center" vertical="center"/>
    </xf>
    <xf numFmtId="166" fontId="8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66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9" fontId="1" fillId="0" borderId="0" xfId="2" applyFont="1"/>
    <xf numFmtId="3" fontId="8" fillId="3" borderId="1" xfId="0" applyNumberFormat="1" applyFont="1" applyFill="1" applyBorder="1" applyAlignment="1">
      <alignment horizontal="center" vertical="center"/>
    </xf>
    <xf numFmtId="9" fontId="8" fillId="0" borderId="1" xfId="2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66" fontId="8" fillId="3" borderId="1" xfId="0" applyNumberFormat="1" applyFont="1" applyFill="1" applyBorder="1" applyAlignment="1">
      <alignment horizontal="center" vertical="center"/>
    </xf>
    <xf numFmtId="10" fontId="5" fillId="0" borderId="1" xfId="2" applyNumberFormat="1" applyFont="1" applyBorder="1" applyAlignment="1">
      <alignment horizontal="center" vertical="center"/>
    </xf>
    <xf numFmtId="0" fontId="2" fillId="5" borderId="5" xfId="0" applyFont="1" applyFill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0" fontId="9" fillId="5" borderId="7" xfId="0" applyFont="1" applyFill="1" applyBorder="1"/>
    <xf numFmtId="0" fontId="2" fillId="4" borderId="2" xfId="0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10" fillId="4" borderId="5" xfId="0" applyFont="1" applyFill="1" applyBorder="1" applyAlignment="1">
      <alignment vertical="center"/>
    </xf>
    <xf numFmtId="0" fontId="10" fillId="4" borderId="7" xfId="0" applyFont="1" applyFill="1" applyBorder="1" applyAlignment="1">
      <alignment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vertical="center"/>
    </xf>
    <xf numFmtId="0" fontId="2" fillId="4" borderId="8" xfId="0" applyFont="1" applyFill="1" applyBorder="1" applyAlignment="1">
      <alignment vertical="center"/>
    </xf>
    <xf numFmtId="0" fontId="2" fillId="5" borderId="8" xfId="0" applyFont="1" applyFill="1" applyBorder="1" applyAlignment="1">
      <alignment vertical="center"/>
    </xf>
    <xf numFmtId="0" fontId="2" fillId="5" borderId="9" xfId="0" applyFont="1" applyFill="1" applyBorder="1" applyAlignment="1">
      <alignment vertical="center"/>
    </xf>
    <xf numFmtId="10" fontId="5" fillId="2" borderId="1" xfId="2" applyNumberFormat="1" applyFont="1" applyFill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3" fontId="5" fillId="0" borderId="0" xfId="0" applyNumberFormat="1" applyFont="1"/>
    <xf numFmtId="166" fontId="1" fillId="0" borderId="1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vertical="center"/>
    </xf>
    <xf numFmtId="0" fontId="4" fillId="5" borderId="17" xfId="0" applyFont="1" applyFill="1" applyBorder="1" applyAlignment="1">
      <alignment vertical="center"/>
    </xf>
    <xf numFmtId="0" fontId="9" fillId="5" borderId="17" xfId="0" applyFont="1" applyFill="1" applyBorder="1"/>
    <xf numFmtId="0" fontId="5" fillId="0" borderId="20" xfId="0" applyFont="1" applyBorder="1" applyAlignment="1">
      <alignment horizontal="center" vertical="center"/>
    </xf>
    <xf numFmtId="0" fontId="2" fillId="5" borderId="14" xfId="0" applyFont="1" applyFill="1" applyBorder="1" applyAlignment="1">
      <alignment vertical="center"/>
    </xf>
    <xf numFmtId="0" fontId="2" fillId="5" borderId="17" xfId="0" applyFont="1" applyFill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10" fillId="4" borderId="28" xfId="0" applyFont="1" applyFill="1" applyBorder="1" applyAlignment="1">
      <alignment vertical="center"/>
    </xf>
    <xf numFmtId="0" fontId="2" fillId="4" borderId="19" xfId="0" applyFont="1" applyFill="1" applyBorder="1" applyAlignment="1">
      <alignment vertical="center"/>
    </xf>
    <xf numFmtId="0" fontId="5" fillId="0" borderId="20" xfId="0" applyFont="1" applyBorder="1"/>
    <xf numFmtId="1" fontId="5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65" fontId="14" fillId="0" borderId="1" xfId="1" applyNumberFormat="1" applyFont="1" applyBorder="1" applyAlignment="1">
      <alignment horizontal="center" vertical="center"/>
    </xf>
    <xf numFmtId="9" fontId="1" fillId="0" borderId="1" xfId="2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1" fillId="2" borderId="0" xfId="0" applyFont="1" applyFill="1"/>
    <xf numFmtId="10" fontId="1" fillId="0" borderId="0" xfId="0" applyNumberFormat="1" applyFont="1"/>
    <xf numFmtId="3" fontId="8" fillId="0" borderId="1" xfId="0" applyNumberFormat="1" applyFont="1" applyBorder="1"/>
    <xf numFmtId="0" fontId="8" fillId="0" borderId="1" xfId="0" applyFont="1" applyBorder="1" applyAlignment="1">
      <alignment horizontal="center" vertical="center"/>
    </xf>
    <xf numFmtId="165" fontId="8" fillId="0" borderId="11" xfId="0" applyNumberFormat="1" applyFont="1" applyBorder="1" applyAlignment="1">
      <alignment horizontal="center" vertical="center"/>
    </xf>
    <xf numFmtId="0" fontId="17" fillId="0" borderId="0" xfId="0" applyFont="1"/>
    <xf numFmtId="0" fontId="5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10" fontId="5" fillId="0" borderId="21" xfId="2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165" fontId="18" fillId="0" borderId="0" xfId="1" applyNumberFormat="1" applyFont="1" applyAlignment="1">
      <alignment horizontal="right" vertical="center" wrapText="1"/>
    </xf>
    <xf numFmtId="10" fontId="1" fillId="0" borderId="35" xfId="2" applyNumberFormat="1" applyFont="1" applyBorder="1" applyAlignment="1">
      <alignment horizontal="center" vertical="center"/>
    </xf>
    <xf numFmtId="10" fontId="1" fillId="0" borderId="21" xfId="0" applyNumberFormat="1" applyFont="1" applyBorder="1" applyAlignment="1">
      <alignment horizontal="center" vertical="center"/>
    </xf>
    <xf numFmtId="165" fontId="0" fillId="0" borderId="0" xfId="0" applyNumberFormat="1" applyBorder="1"/>
    <xf numFmtId="3" fontId="19" fillId="0" borderId="0" xfId="0" applyNumberFormat="1" applyFont="1"/>
    <xf numFmtId="165" fontId="1" fillId="0" borderId="0" xfId="1" applyNumberFormat="1" applyFont="1" applyBorder="1"/>
    <xf numFmtId="3" fontId="0" fillId="0" borderId="0" xfId="0" applyNumberFormat="1" applyBorder="1" applyAlignment="1">
      <alignment horizontal="center" vertical="center"/>
    </xf>
    <xf numFmtId="3" fontId="5" fillId="0" borderId="38" xfId="0" applyNumberFormat="1" applyFont="1" applyBorder="1" applyAlignment="1">
      <alignment horizontal="center" vertical="center"/>
    </xf>
    <xf numFmtId="3" fontId="1" fillId="0" borderId="38" xfId="0" applyNumberFormat="1" applyFont="1" applyBorder="1" applyAlignment="1">
      <alignment horizontal="center" vertical="center"/>
    </xf>
    <xf numFmtId="3" fontId="5" fillId="3" borderId="38" xfId="0" applyNumberFormat="1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0" fontId="1" fillId="0" borderId="1" xfId="2" applyNumberFormat="1" applyFont="1" applyBorder="1" applyAlignment="1">
      <alignment horizontal="center" vertical="center"/>
    </xf>
    <xf numFmtId="165" fontId="6" fillId="2" borderId="11" xfId="1" applyNumberFormat="1" applyFont="1" applyFill="1" applyBorder="1" applyAlignment="1">
      <alignment horizontal="center" vertical="center"/>
    </xf>
    <xf numFmtId="165" fontId="14" fillId="2" borderId="1" xfId="1" applyNumberFormat="1" applyFont="1" applyFill="1" applyBorder="1" applyAlignment="1">
      <alignment horizontal="center" vertical="center"/>
    </xf>
    <xf numFmtId="10" fontId="1" fillId="0" borderId="0" xfId="2" applyNumberFormat="1" applyFont="1"/>
    <xf numFmtId="3" fontId="1" fillId="0" borderId="39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vertical="center" readingOrder="2"/>
    </xf>
    <xf numFmtId="0" fontId="9" fillId="0" borderId="0" xfId="0" applyFont="1" applyAlignment="1">
      <alignment vertical="center" readingOrder="2"/>
    </xf>
    <xf numFmtId="3" fontId="5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0" fontId="16" fillId="3" borderId="1" xfId="0" applyFont="1" applyFill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165" fontId="15" fillId="0" borderId="23" xfId="1" applyNumberFormat="1" applyFont="1" applyBorder="1" applyAlignment="1">
      <alignment horizontal="center" vertical="center"/>
    </xf>
    <xf numFmtId="1" fontId="3" fillId="0" borderId="23" xfId="1" applyNumberFormat="1" applyFont="1" applyBorder="1" applyAlignment="1">
      <alignment horizontal="center" vertical="center"/>
    </xf>
    <xf numFmtId="9" fontId="3" fillId="0" borderId="24" xfId="2" applyFont="1" applyBorder="1" applyAlignment="1">
      <alignment horizontal="center" vertical="center"/>
    </xf>
    <xf numFmtId="9" fontId="17" fillId="0" borderId="1" xfId="2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0" fontId="1" fillId="0" borderId="31" xfId="0" applyNumberFormat="1" applyFont="1" applyBorder="1" applyAlignment="1">
      <alignment horizontal="center" vertical="center"/>
    </xf>
    <xf numFmtId="10" fontId="1" fillId="0" borderId="32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3" fontId="1" fillId="0" borderId="21" xfId="0" applyNumberFormat="1" applyFont="1" applyBorder="1" applyAlignment="1">
      <alignment horizontal="center" vertical="center"/>
    </xf>
    <xf numFmtId="0" fontId="5" fillId="0" borderId="22" xfId="0" applyFont="1" applyBorder="1"/>
    <xf numFmtId="0" fontId="5" fillId="0" borderId="41" xfId="0" applyFont="1" applyBorder="1" applyAlignment="1">
      <alignment horizontal="center"/>
    </xf>
    <xf numFmtId="3" fontId="5" fillId="0" borderId="23" xfId="0" applyNumberFormat="1" applyFont="1" applyBorder="1" applyAlignment="1">
      <alignment horizontal="center" vertical="center"/>
    </xf>
    <xf numFmtId="3" fontId="1" fillId="0" borderId="24" xfId="0" applyNumberFormat="1" applyFont="1" applyBorder="1" applyAlignment="1">
      <alignment horizontal="center" vertical="center"/>
    </xf>
    <xf numFmtId="166" fontId="1" fillId="0" borderId="32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3" fontId="1" fillId="3" borderId="39" xfId="0" applyNumberFormat="1" applyFont="1" applyFill="1" applyBorder="1" applyAlignment="1">
      <alignment horizontal="center" vertical="center"/>
    </xf>
    <xf numFmtId="3" fontId="1" fillId="3" borderId="40" xfId="0" applyNumberFormat="1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/>
    </xf>
    <xf numFmtId="0" fontId="6" fillId="3" borderId="36" xfId="0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12" fillId="3" borderId="25" xfId="0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26" xfId="0" applyFont="1" applyFill="1" applyBorder="1" applyAlignment="1">
      <alignment horizontal="center" vertical="center"/>
    </xf>
    <xf numFmtId="0" fontId="12" fillId="3" borderId="21" xfId="0" applyFont="1" applyFill="1" applyBorder="1" applyAlignment="1">
      <alignment horizontal="center" vertical="center"/>
    </xf>
    <xf numFmtId="0" fontId="12" fillId="3" borderId="27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16" fillId="3" borderId="25" xfId="0" applyFont="1" applyFill="1" applyBorder="1" applyAlignment="1">
      <alignment horizontal="center" vertical="center"/>
    </xf>
    <xf numFmtId="0" fontId="16" fillId="3" borderId="26" xfId="0" applyFont="1" applyFill="1" applyBorder="1" applyAlignment="1">
      <alignment horizontal="center" vertical="center"/>
    </xf>
    <xf numFmtId="0" fontId="16" fillId="3" borderId="20" xfId="0" applyFont="1" applyFill="1" applyBorder="1" applyAlignment="1">
      <alignment horizontal="center" vertical="center"/>
    </xf>
    <xf numFmtId="0" fontId="16" fillId="3" borderId="21" xfId="0" applyFont="1" applyFill="1" applyBorder="1" applyAlignment="1">
      <alignment horizontal="center" vertical="center" wrapText="1"/>
    </xf>
    <xf numFmtId="0" fontId="16" fillId="3" borderId="27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165" fontId="9" fillId="0" borderId="0" xfId="1" applyNumberFormat="1" applyFont="1" applyBorder="1" applyAlignment="1">
      <alignment horizontal="right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0" fontId="1" fillId="0" borderId="33" xfId="0" applyFont="1" applyBorder="1" applyAlignment="1">
      <alignment horizontal="center" wrapText="1"/>
    </xf>
    <xf numFmtId="0" fontId="1" fillId="0" borderId="34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B1:O21"/>
  <sheetViews>
    <sheetView rightToLeft="1" view="pageBreakPreview" zoomScale="80" zoomScaleNormal="90" zoomScaleSheetLayoutView="80" workbookViewId="0">
      <selection activeCell="B14" sqref="B14"/>
    </sheetView>
  </sheetViews>
  <sheetFormatPr defaultRowHeight="18.75" x14ac:dyDescent="0.45"/>
  <cols>
    <col min="1" max="1" width="9.140625" style="1"/>
    <col min="2" max="2" width="27.85546875" style="1" bestFit="1" customWidth="1"/>
    <col min="3" max="3" width="14.85546875" style="1" customWidth="1"/>
    <col min="4" max="4" width="18.42578125" style="1" bestFit="1" customWidth="1"/>
    <col min="5" max="5" width="17.85546875" style="1" customWidth="1"/>
    <col min="6" max="6" width="10.85546875" style="1" bestFit="1" customWidth="1"/>
    <col min="7" max="7" width="17.85546875" style="1" bestFit="1" customWidth="1"/>
    <col min="8" max="8" width="13.140625" style="1" customWidth="1"/>
    <col min="9" max="9" width="16.140625" style="1" bestFit="1" customWidth="1"/>
    <col min="10" max="10" width="19.140625" style="1" bestFit="1" customWidth="1"/>
    <col min="11" max="11" width="10.5703125" style="1" customWidth="1"/>
    <col min="12" max="12" width="17.7109375" style="1" bestFit="1" customWidth="1"/>
    <col min="13" max="13" width="18.140625" style="1" bestFit="1" customWidth="1"/>
    <col min="14" max="14" width="20.28515625" style="1" customWidth="1"/>
    <col min="15" max="15" width="9.140625" style="1" customWidth="1"/>
    <col min="16" max="16384" width="9.140625" style="1"/>
  </cols>
  <sheetData>
    <row r="1" spans="2:15" ht="26.25" x14ac:dyDescent="0.45">
      <c r="B1" s="52"/>
      <c r="C1" s="119" t="s">
        <v>0</v>
      </c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20"/>
    </row>
    <row r="2" spans="2:15" ht="26.25" x14ac:dyDescent="0.45">
      <c r="B2" s="53"/>
      <c r="C2" s="125" t="s">
        <v>1</v>
      </c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6"/>
    </row>
    <row r="3" spans="2:15" ht="26.25" x14ac:dyDescent="0.45">
      <c r="B3" s="54" t="s">
        <v>79</v>
      </c>
      <c r="C3" s="127" t="s">
        <v>108</v>
      </c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8"/>
    </row>
    <row r="4" spans="2:15" ht="24.75" customHeight="1" x14ac:dyDescent="0.45">
      <c r="B4" s="129" t="s">
        <v>2</v>
      </c>
      <c r="C4" s="118" t="s">
        <v>106</v>
      </c>
      <c r="D4" s="118" t="s">
        <v>3</v>
      </c>
      <c r="E4" s="118" t="s">
        <v>3</v>
      </c>
      <c r="F4" s="118" t="s">
        <v>4</v>
      </c>
      <c r="G4" s="118" t="s">
        <v>4</v>
      </c>
      <c r="H4" s="118" t="s">
        <v>4</v>
      </c>
      <c r="I4" s="118" t="s">
        <v>4</v>
      </c>
      <c r="J4" s="118" t="s">
        <v>109</v>
      </c>
      <c r="K4" s="118" t="s">
        <v>5</v>
      </c>
      <c r="L4" s="118" t="s">
        <v>5</v>
      </c>
      <c r="M4" s="118" t="s">
        <v>5</v>
      </c>
      <c r="N4" s="133" t="s">
        <v>5</v>
      </c>
    </row>
    <row r="5" spans="2:15" ht="26.25" customHeight="1" x14ac:dyDescent="0.45">
      <c r="B5" s="130"/>
      <c r="C5" s="118" t="s">
        <v>6</v>
      </c>
      <c r="D5" s="118" t="s">
        <v>7</v>
      </c>
      <c r="E5" s="118" t="s">
        <v>8</v>
      </c>
      <c r="F5" s="118" t="s">
        <v>9</v>
      </c>
      <c r="G5" s="118" t="s">
        <v>9</v>
      </c>
      <c r="H5" s="118" t="s">
        <v>10</v>
      </c>
      <c r="I5" s="118" t="s">
        <v>10</v>
      </c>
      <c r="J5" s="118" t="s">
        <v>6</v>
      </c>
      <c r="K5" s="118" t="s">
        <v>11</v>
      </c>
      <c r="L5" s="118" t="s">
        <v>7</v>
      </c>
      <c r="M5" s="118" t="s">
        <v>8</v>
      </c>
      <c r="N5" s="132" t="s">
        <v>12</v>
      </c>
    </row>
    <row r="6" spans="2:15" ht="29.25" customHeight="1" x14ac:dyDescent="0.45">
      <c r="B6" s="131"/>
      <c r="C6" s="118" t="s">
        <v>6</v>
      </c>
      <c r="D6" s="118" t="s">
        <v>7</v>
      </c>
      <c r="E6" s="118" t="s">
        <v>8</v>
      </c>
      <c r="F6" s="118" t="s">
        <v>6</v>
      </c>
      <c r="G6" s="118" t="s">
        <v>7</v>
      </c>
      <c r="H6" s="118" t="s">
        <v>6</v>
      </c>
      <c r="I6" s="118" t="s">
        <v>13</v>
      </c>
      <c r="J6" s="118" t="s">
        <v>6</v>
      </c>
      <c r="K6" s="118" t="s">
        <v>11</v>
      </c>
      <c r="L6" s="118" t="s">
        <v>7</v>
      </c>
      <c r="M6" s="118" t="s">
        <v>8</v>
      </c>
      <c r="N6" s="132" t="s">
        <v>12</v>
      </c>
    </row>
    <row r="7" spans="2:15" ht="30.75" customHeight="1" x14ac:dyDescent="0.45">
      <c r="B7" s="55" t="s">
        <v>100</v>
      </c>
      <c r="C7" s="4">
        <v>173318338</v>
      </c>
      <c r="D7" s="4">
        <v>6781505252169</v>
      </c>
      <c r="E7" s="4">
        <v>6963833831898.0596</v>
      </c>
      <c r="F7" s="91">
        <v>19757232</v>
      </c>
      <c r="G7" s="4">
        <v>772437684516</v>
      </c>
      <c r="H7" s="4">
        <v>0</v>
      </c>
      <c r="I7" s="4">
        <v>0</v>
      </c>
      <c r="J7" s="13">
        <f t="shared" ref="J7:J12" si="0">C7+F7-H7</f>
        <v>193075570</v>
      </c>
      <c r="K7" s="13">
        <v>37450</v>
      </c>
      <c r="L7" s="4">
        <v>7553942936685</v>
      </c>
      <c r="M7" s="4">
        <v>7225184779626.6602</v>
      </c>
      <c r="N7" s="81">
        <v>0.89159999999999995</v>
      </c>
      <c r="O7" s="70"/>
    </row>
    <row r="8" spans="2:15" ht="30.75" customHeight="1" x14ac:dyDescent="0.45">
      <c r="B8" s="55" t="s">
        <v>98</v>
      </c>
      <c r="C8" s="4">
        <v>25489536</v>
      </c>
      <c r="D8" s="4">
        <v>224767772425</v>
      </c>
      <c r="E8" s="4">
        <v>187307585707.715</v>
      </c>
      <c r="F8" s="91">
        <v>10343873</v>
      </c>
      <c r="G8" s="4">
        <v>81056778713</v>
      </c>
      <c r="H8" s="4">
        <v>4520000</v>
      </c>
      <c r="I8" s="4">
        <v>34386207091</v>
      </c>
      <c r="J8" s="13">
        <f t="shared" si="0"/>
        <v>31313409</v>
      </c>
      <c r="K8" s="13">
        <v>7951</v>
      </c>
      <c r="L8" s="4">
        <v>266767703023</v>
      </c>
      <c r="M8" s="4">
        <v>248783695543.63101</v>
      </c>
      <c r="N8" s="81" t="s">
        <v>110</v>
      </c>
    </row>
    <row r="9" spans="2:15" ht="30.75" customHeight="1" x14ac:dyDescent="0.45">
      <c r="B9" s="55" t="s">
        <v>99</v>
      </c>
      <c r="C9" s="4">
        <v>8556578</v>
      </c>
      <c r="D9" s="4">
        <v>182099757651</v>
      </c>
      <c r="E9" s="4">
        <v>216060395268.194</v>
      </c>
      <c r="F9" s="91">
        <v>2634822</v>
      </c>
      <c r="G9" s="4">
        <v>68339584223</v>
      </c>
      <c r="H9" s="4">
        <v>1891565</v>
      </c>
      <c r="I9" s="4">
        <v>47482548998</v>
      </c>
      <c r="J9" s="13">
        <f t="shared" si="0"/>
        <v>9299835</v>
      </c>
      <c r="K9" s="13">
        <v>24420</v>
      </c>
      <c r="L9" s="4">
        <v>209840056937</v>
      </c>
      <c r="M9" s="4">
        <v>226929373202.26801</v>
      </c>
      <c r="N9" s="81" t="s">
        <v>111</v>
      </c>
    </row>
    <row r="10" spans="2:15" ht="30.75" customHeight="1" x14ac:dyDescent="0.45">
      <c r="B10" s="55" t="s">
        <v>101</v>
      </c>
      <c r="C10" s="4">
        <v>1600682</v>
      </c>
      <c r="D10" s="4">
        <v>69164602512</v>
      </c>
      <c r="E10" s="4">
        <v>57385622551.714996</v>
      </c>
      <c r="F10" s="91">
        <v>26006115</v>
      </c>
      <c r="G10" s="4">
        <v>44227483449</v>
      </c>
      <c r="H10" s="4">
        <v>1125000</v>
      </c>
      <c r="I10" s="4">
        <v>43109702327</v>
      </c>
      <c r="J10" s="13">
        <f t="shared" si="0"/>
        <v>26481797</v>
      </c>
      <c r="K10" s="13">
        <v>2385</v>
      </c>
      <c r="L10" s="4">
        <v>64982372461</v>
      </c>
      <c r="M10" s="4">
        <v>63111084939.757797</v>
      </c>
      <c r="N10" s="81" t="s">
        <v>112</v>
      </c>
    </row>
    <row r="11" spans="2:15" ht="30.75" customHeight="1" x14ac:dyDescent="0.45">
      <c r="B11" s="55" t="s">
        <v>102</v>
      </c>
      <c r="C11" s="4">
        <v>3525337</v>
      </c>
      <c r="D11" s="4">
        <v>73991522009</v>
      </c>
      <c r="E11" s="4">
        <v>61329471320.950798</v>
      </c>
      <c r="F11" s="91">
        <v>2401154</v>
      </c>
      <c r="G11" s="4">
        <v>35307435735</v>
      </c>
      <c r="H11" s="4">
        <v>2420000</v>
      </c>
      <c r="I11" s="4">
        <v>36248780297</v>
      </c>
      <c r="J11" s="13">
        <f t="shared" si="0"/>
        <v>3506491</v>
      </c>
      <c r="K11" s="13">
        <v>14920</v>
      </c>
      <c r="L11" s="4">
        <v>61709344879</v>
      </c>
      <c r="M11" s="4">
        <v>52277084917.2528</v>
      </c>
      <c r="N11" s="81">
        <v>6.4999999999999997E-3</v>
      </c>
      <c r="O11" s="70"/>
    </row>
    <row r="12" spans="2:15" ht="31.5" customHeight="1" thickBot="1" x14ac:dyDescent="0.5">
      <c r="B12" s="55" t="s">
        <v>105</v>
      </c>
      <c r="C12" s="4">
        <v>98984</v>
      </c>
      <c r="D12" s="4">
        <v>11067709922</v>
      </c>
      <c r="E12" s="4">
        <v>10486209115.631001</v>
      </c>
      <c r="F12" s="91">
        <v>60000</v>
      </c>
      <c r="G12" s="4">
        <v>8815259375</v>
      </c>
      <c r="H12" s="4">
        <v>96000</v>
      </c>
      <c r="I12" s="4">
        <v>10022637068</v>
      </c>
      <c r="J12" s="13">
        <f t="shared" si="0"/>
        <v>62984</v>
      </c>
      <c r="K12" s="13">
        <v>148754</v>
      </c>
      <c r="L12" s="4">
        <v>9148909729</v>
      </c>
      <c r="M12" s="4">
        <v>9362001403.32864</v>
      </c>
      <c r="N12" s="109" t="s">
        <v>113</v>
      </c>
    </row>
    <row r="13" spans="2:15" ht="36.75" customHeight="1" thickBot="1" x14ac:dyDescent="0.5">
      <c r="B13" s="121" t="s">
        <v>66</v>
      </c>
      <c r="C13" s="122"/>
      <c r="D13" s="86">
        <f>SUM(D7:D12)</f>
        <v>7342596616688</v>
      </c>
      <c r="E13" s="87">
        <f>SUM(E7:E12)</f>
        <v>7496403115862.2656</v>
      </c>
      <c r="F13" s="88"/>
      <c r="G13" s="87">
        <f>SUM(G7:G12)</f>
        <v>1010184226011</v>
      </c>
      <c r="H13" s="88"/>
      <c r="I13" s="86">
        <f>SUM(I7:I12)</f>
        <v>171249875781</v>
      </c>
      <c r="J13" s="123"/>
      <c r="K13" s="124"/>
      <c r="L13" s="87">
        <f>SUM(L7:L12)</f>
        <v>8166391323714</v>
      </c>
      <c r="M13" s="96">
        <f>SUM(M7:M12)</f>
        <v>7825648019632.8984</v>
      </c>
      <c r="N13" s="110">
        <v>0.9657</v>
      </c>
    </row>
    <row r="14" spans="2:15" x14ac:dyDescent="0.45">
      <c r="J14" s="11"/>
      <c r="L14" s="10"/>
    </row>
    <row r="15" spans="2:15" x14ac:dyDescent="0.45">
      <c r="E15" s="48"/>
      <c r="I15" s="11"/>
      <c r="J15" s="11"/>
      <c r="K15" s="10"/>
      <c r="M15" s="10"/>
    </row>
    <row r="16" spans="2:15" x14ac:dyDescent="0.45">
      <c r="I16" s="11"/>
      <c r="J16" s="11"/>
    </row>
    <row r="17" spans="9:10" x14ac:dyDescent="0.45">
      <c r="I17" s="11"/>
      <c r="J17" s="11"/>
    </row>
    <row r="18" spans="9:10" x14ac:dyDescent="0.45">
      <c r="I18" s="11"/>
      <c r="J18" s="11"/>
    </row>
    <row r="19" spans="9:10" x14ac:dyDescent="0.45">
      <c r="I19" s="11"/>
      <c r="J19" s="11"/>
    </row>
    <row r="20" spans="9:10" x14ac:dyDescent="0.45">
      <c r="I20" s="11"/>
      <c r="J20" s="12"/>
    </row>
    <row r="21" spans="9:10" x14ac:dyDescent="0.45">
      <c r="I21" s="11"/>
      <c r="J21" s="11"/>
    </row>
  </sheetData>
  <sortState ref="B9:N13">
    <sortCondition descending="1" ref="B4"/>
  </sortState>
  <mergeCells count="23">
    <mergeCell ref="C1:N1"/>
    <mergeCell ref="B13:C13"/>
    <mergeCell ref="J13:K13"/>
    <mergeCell ref="C2:N2"/>
    <mergeCell ref="C3:N3"/>
    <mergeCell ref="B4:B6"/>
    <mergeCell ref="C5:C6"/>
    <mergeCell ref="D5:D6"/>
    <mergeCell ref="E5:E6"/>
    <mergeCell ref="C4:E4"/>
    <mergeCell ref="N5:N6"/>
    <mergeCell ref="J4:N4"/>
    <mergeCell ref="F4:I4"/>
    <mergeCell ref="J5:J6"/>
    <mergeCell ref="K5:K6"/>
    <mergeCell ref="L5:L6"/>
    <mergeCell ref="M5:M6"/>
    <mergeCell ref="F6"/>
    <mergeCell ref="G6"/>
    <mergeCell ref="F5:G5"/>
    <mergeCell ref="H6"/>
    <mergeCell ref="I6"/>
    <mergeCell ref="H5:I5"/>
  </mergeCells>
  <pageMargins left="0.7" right="0.7" top="0.75" bottom="0.75" header="0.3" footer="0.3"/>
  <pageSetup paperSize="9" scale="5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8"/>
  <sheetViews>
    <sheetView rightToLeft="1" view="pageBreakPreview" zoomScale="70" zoomScaleNormal="100" zoomScaleSheetLayoutView="70" workbookViewId="0">
      <selection activeCell="N13" sqref="N13"/>
    </sheetView>
  </sheetViews>
  <sheetFormatPr defaultRowHeight="18.75" x14ac:dyDescent="0.45"/>
  <cols>
    <col min="1" max="1" width="9.140625" style="1"/>
    <col min="2" max="2" width="27.140625" style="1" customWidth="1"/>
    <col min="3" max="3" width="10.85546875" style="1" bestFit="1" customWidth="1"/>
    <col min="4" max="4" width="18" style="1" bestFit="1" customWidth="1"/>
    <col min="5" max="5" width="17.85546875" style="1" bestFit="1" customWidth="1"/>
    <col min="6" max="6" width="19.5703125" style="1" bestFit="1" customWidth="1"/>
    <col min="7" max="7" width="12" style="1" bestFit="1" customWidth="1"/>
    <col min="8" max="8" width="19.42578125" style="1" bestFit="1" customWidth="1"/>
    <col min="9" max="9" width="18.7109375" style="1" bestFit="1" customWidth="1"/>
    <col min="10" max="10" width="19.5703125" style="1" bestFit="1" customWidth="1"/>
    <col min="11" max="11" width="9.140625" style="1" customWidth="1"/>
    <col min="12" max="16384" width="9.140625" style="1"/>
  </cols>
  <sheetData>
    <row r="1" spans="2:10" ht="24" x14ac:dyDescent="0.45">
      <c r="B1" s="172" t="s">
        <v>0</v>
      </c>
      <c r="C1" s="173"/>
      <c r="D1" s="173"/>
      <c r="E1" s="173"/>
      <c r="F1" s="173"/>
      <c r="G1" s="173"/>
      <c r="H1" s="173"/>
      <c r="I1" s="173"/>
      <c r="J1" s="174"/>
    </row>
    <row r="2" spans="2:10" ht="24" x14ac:dyDescent="0.45">
      <c r="B2" s="175" t="s">
        <v>44</v>
      </c>
      <c r="C2" s="176"/>
      <c r="D2" s="176"/>
      <c r="E2" s="176"/>
      <c r="F2" s="176"/>
      <c r="G2" s="176"/>
      <c r="H2" s="176"/>
      <c r="I2" s="176"/>
      <c r="J2" s="177"/>
    </row>
    <row r="3" spans="2:10" ht="24" x14ac:dyDescent="0.45">
      <c r="B3" s="178" t="str">
        <f>سهام!C3</f>
        <v>برای ماه منتهی به 1399/11/30</v>
      </c>
      <c r="C3" s="179"/>
      <c r="D3" s="179"/>
      <c r="E3" s="179"/>
      <c r="F3" s="179"/>
      <c r="G3" s="179"/>
      <c r="H3" s="179"/>
      <c r="I3" s="179"/>
      <c r="J3" s="180"/>
    </row>
    <row r="4" spans="2:10" ht="24" x14ac:dyDescent="0.45">
      <c r="B4" s="35" t="s">
        <v>79</v>
      </c>
      <c r="C4" s="38"/>
      <c r="D4" s="38"/>
      <c r="E4" s="38"/>
      <c r="F4" s="38"/>
      <c r="G4" s="38"/>
      <c r="H4" s="38"/>
      <c r="I4" s="38"/>
      <c r="J4" s="39"/>
    </row>
    <row r="5" spans="2:10" x14ac:dyDescent="0.45">
      <c r="B5" s="118" t="s">
        <v>2</v>
      </c>
      <c r="C5" s="118" t="s">
        <v>46</v>
      </c>
      <c r="D5" s="118" t="s">
        <v>46</v>
      </c>
      <c r="E5" s="118" t="s">
        <v>46</v>
      </c>
      <c r="F5" s="118" t="s">
        <v>46</v>
      </c>
      <c r="G5" s="118" t="s">
        <v>47</v>
      </c>
      <c r="H5" s="118" t="s">
        <v>47</v>
      </c>
      <c r="I5" s="118" t="s">
        <v>47</v>
      </c>
      <c r="J5" s="118" t="s">
        <v>47</v>
      </c>
    </row>
    <row r="6" spans="2:10" x14ac:dyDescent="0.45">
      <c r="B6" s="118" t="s">
        <v>2</v>
      </c>
      <c r="C6" s="118" t="s">
        <v>6</v>
      </c>
      <c r="D6" s="118" t="s">
        <v>85</v>
      </c>
      <c r="E6" s="118" t="s">
        <v>59</v>
      </c>
      <c r="F6" s="118" t="s">
        <v>61</v>
      </c>
      <c r="G6" s="118" t="s">
        <v>6</v>
      </c>
      <c r="H6" s="118" t="s">
        <v>8</v>
      </c>
      <c r="I6" s="118" t="s">
        <v>59</v>
      </c>
      <c r="J6" s="118" t="s">
        <v>61</v>
      </c>
    </row>
    <row r="7" spans="2:10" ht="27.75" customHeight="1" x14ac:dyDescent="0.45">
      <c r="B7" s="75" t="s">
        <v>99</v>
      </c>
      <c r="C7" s="4">
        <v>1891565</v>
      </c>
      <c r="D7" s="4">
        <v>47482548998</v>
      </c>
      <c r="E7" s="4">
        <v>40535615191</v>
      </c>
      <c r="F7" s="49">
        <v>6946933807</v>
      </c>
      <c r="G7" s="4">
        <v>12559131</v>
      </c>
      <c r="H7" s="4">
        <v>258047627431</v>
      </c>
      <c r="I7" s="4">
        <v>231200134572</v>
      </c>
      <c r="J7" s="49">
        <v>26847492859</v>
      </c>
    </row>
    <row r="8" spans="2:10" ht="27.75" customHeight="1" x14ac:dyDescent="0.45">
      <c r="B8" s="75" t="s">
        <v>101</v>
      </c>
      <c r="C8" s="4">
        <v>1125000</v>
      </c>
      <c r="D8" s="4">
        <v>43109702327</v>
      </c>
      <c r="E8" s="4">
        <v>48409713498</v>
      </c>
      <c r="F8" s="49">
        <v>-5300011171</v>
      </c>
      <c r="G8" s="4">
        <v>16263722</v>
      </c>
      <c r="H8" s="4">
        <v>700498235726</v>
      </c>
      <c r="I8" s="4">
        <v>698212826630</v>
      </c>
      <c r="J8" s="49">
        <v>2285409096</v>
      </c>
    </row>
    <row r="9" spans="2:10" ht="27.75" customHeight="1" x14ac:dyDescent="0.45">
      <c r="B9" s="75" t="s">
        <v>98</v>
      </c>
      <c r="C9" s="4">
        <v>4520000</v>
      </c>
      <c r="D9" s="4">
        <v>34386207091</v>
      </c>
      <c r="E9" s="4">
        <v>38991500454</v>
      </c>
      <c r="F9" s="49">
        <v>-4605293363</v>
      </c>
      <c r="G9" s="4">
        <v>21712876</v>
      </c>
      <c r="H9" s="4">
        <v>203789380977</v>
      </c>
      <c r="I9" s="4">
        <v>202520000926</v>
      </c>
      <c r="J9" s="49">
        <v>1269380051</v>
      </c>
    </row>
    <row r="10" spans="2:10" ht="27.75" customHeight="1" x14ac:dyDescent="0.45">
      <c r="B10" s="75" t="s">
        <v>105</v>
      </c>
      <c r="C10" s="4">
        <v>96000</v>
      </c>
      <c r="D10" s="4">
        <v>10022637068</v>
      </c>
      <c r="E10" s="4">
        <v>10734059568</v>
      </c>
      <c r="F10" s="49">
        <v>-711422500</v>
      </c>
      <c r="G10" s="4">
        <v>330000</v>
      </c>
      <c r="H10" s="4">
        <v>29199939569</v>
      </c>
      <c r="I10" s="4">
        <v>28679790454</v>
      </c>
      <c r="J10" s="49">
        <v>520149115</v>
      </c>
    </row>
    <row r="11" spans="2:10" ht="27.75" customHeight="1" x14ac:dyDescent="0.45">
      <c r="B11" s="75" t="s">
        <v>102</v>
      </c>
      <c r="C11" s="4">
        <v>2420000</v>
      </c>
      <c r="D11" s="4">
        <v>36248780297</v>
      </c>
      <c r="E11" s="4">
        <v>47589612692</v>
      </c>
      <c r="F11" s="49">
        <v>-11340832395</v>
      </c>
      <c r="G11" s="4">
        <v>16101298</v>
      </c>
      <c r="H11" s="4">
        <v>286151263245</v>
      </c>
      <c r="I11" s="4">
        <v>295101908002</v>
      </c>
      <c r="J11" s="49">
        <v>-8950644757</v>
      </c>
    </row>
    <row r="12" spans="2:10" ht="27.75" customHeight="1" x14ac:dyDescent="0.45">
      <c r="B12" s="75" t="s">
        <v>100</v>
      </c>
      <c r="C12" s="4">
        <v>0</v>
      </c>
      <c r="D12" s="4">
        <v>0</v>
      </c>
      <c r="E12" s="4">
        <v>0</v>
      </c>
      <c r="F12" s="49">
        <v>0</v>
      </c>
      <c r="G12" s="4">
        <v>5906907</v>
      </c>
      <c r="H12" s="4">
        <v>237530093394</v>
      </c>
      <c r="I12" s="4">
        <v>245342845919</v>
      </c>
      <c r="J12" s="49">
        <v>-7812752525</v>
      </c>
    </row>
    <row r="13" spans="2:10" ht="27.75" customHeight="1" x14ac:dyDescent="0.45">
      <c r="B13" s="75" t="s">
        <v>103</v>
      </c>
      <c r="C13" s="4">
        <v>0</v>
      </c>
      <c r="D13" s="4">
        <v>0</v>
      </c>
      <c r="E13" s="4">
        <v>0</v>
      </c>
      <c r="F13" s="49">
        <v>0</v>
      </c>
      <c r="G13" s="4">
        <v>111811</v>
      </c>
      <c r="H13" s="4">
        <v>1441295044</v>
      </c>
      <c r="I13" s="4">
        <v>2032922771</v>
      </c>
      <c r="J13" s="49">
        <v>-591627726</v>
      </c>
    </row>
    <row r="14" spans="2:10" ht="27.75" customHeight="1" x14ac:dyDescent="0.45">
      <c r="B14" s="75" t="s">
        <v>89</v>
      </c>
      <c r="C14" s="4">
        <v>0</v>
      </c>
      <c r="D14" s="4">
        <v>0</v>
      </c>
      <c r="E14" s="4">
        <v>0</v>
      </c>
      <c r="F14" s="49">
        <v>0</v>
      </c>
      <c r="G14" s="4">
        <v>1900</v>
      </c>
      <c r="H14" s="4">
        <v>1872489401</v>
      </c>
      <c r="I14" s="4">
        <v>1872700607</v>
      </c>
      <c r="J14" s="49">
        <v>-211206</v>
      </c>
    </row>
    <row r="15" spans="2:10" ht="27.75" customHeight="1" x14ac:dyDescent="0.45">
      <c r="B15" s="75" t="s">
        <v>88</v>
      </c>
      <c r="C15" s="4">
        <v>0</v>
      </c>
      <c r="D15" s="4">
        <v>0</v>
      </c>
      <c r="E15" s="4">
        <v>0</v>
      </c>
      <c r="F15" s="49">
        <v>0</v>
      </c>
      <c r="G15" s="4">
        <v>3800</v>
      </c>
      <c r="H15" s="4">
        <v>3057914576</v>
      </c>
      <c r="I15" s="4">
        <v>3059835209</v>
      </c>
      <c r="J15" s="49">
        <v>-1920633</v>
      </c>
    </row>
    <row r="16" spans="2:10" ht="36" customHeight="1" x14ac:dyDescent="0.55000000000000004">
      <c r="B16" s="170" t="s">
        <v>66</v>
      </c>
      <c r="C16" s="171"/>
      <c r="D16" s="16">
        <f>SUM(D7:D15)</f>
        <v>171249875781</v>
      </c>
      <c r="E16" s="16">
        <f>SUM(E7:E15)</f>
        <v>186260501403</v>
      </c>
      <c r="F16" s="17">
        <f>SUM(F7:F15)</f>
        <v>-15010625622</v>
      </c>
      <c r="G16" s="23"/>
      <c r="H16" s="16">
        <f>SUM(H7:H15)</f>
        <v>1721588239363</v>
      </c>
      <c r="I16" s="16">
        <f>SUM(I7:I15)</f>
        <v>1708022965090</v>
      </c>
      <c r="J16" s="17">
        <f>SUM(J7:J15)</f>
        <v>13565274274</v>
      </c>
    </row>
    <row r="18" spans="3:7" x14ac:dyDescent="0.45">
      <c r="C18" s="10"/>
      <c r="G18" s="10"/>
    </row>
  </sheetData>
  <sortState ref="B7:J17">
    <sortCondition descending="1" ref="B7"/>
  </sortState>
  <mergeCells count="15">
    <mergeCell ref="B1:J1"/>
    <mergeCell ref="B2:J2"/>
    <mergeCell ref="B3:J3"/>
    <mergeCell ref="B16:C16"/>
    <mergeCell ref="I6"/>
    <mergeCell ref="J6"/>
    <mergeCell ref="G5:J5"/>
    <mergeCell ref="B5:B6"/>
    <mergeCell ref="C6"/>
    <mergeCell ref="D6"/>
    <mergeCell ref="E6"/>
    <mergeCell ref="F6"/>
    <mergeCell ref="C5:F5"/>
    <mergeCell ref="G6"/>
    <mergeCell ref="H6"/>
  </mergeCells>
  <printOptions horizontalCentered="1" verticalCentered="1"/>
  <pageMargins left="0.7" right="0.7" top="0.75" bottom="0.75" header="0.3" footer="0.3"/>
  <pageSetup paperSize="9" scale="7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B1:L23"/>
  <sheetViews>
    <sheetView rightToLeft="1" view="pageBreakPreview" zoomScale="70" zoomScaleNormal="100" zoomScaleSheetLayoutView="70" workbookViewId="0">
      <selection activeCell="P13" sqref="P13"/>
    </sheetView>
  </sheetViews>
  <sheetFormatPr defaultRowHeight="18.75" x14ac:dyDescent="0.45"/>
  <cols>
    <col min="1" max="1" width="9.140625" style="1"/>
    <col min="2" max="2" width="26.28515625" style="1" customWidth="1"/>
    <col min="3" max="3" width="19.42578125" style="1" customWidth="1"/>
    <col min="4" max="4" width="19" style="1" bestFit="1" customWidth="1"/>
    <col min="5" max="5" width="22.28515625" style="1" customWidth="1"/>
    <col min="6" max="6" width="18.7109375" style="1" bestFit="1" customWidth="1"/>
    <col min="7" max="7" width="16.85546875" style="1" customWidth="1"/>
    <col min="8" max="8" width="17.85546875" style="1" customWidth="1"/>
    <col min="9" max="9" width="18.85546875" style="1" bestFit="1" customWidth="1"/>
    <col min="10" max="10" width="19.140625" style="1" customWidth="1"/>
    <col min="11" max="11" width="19.42578125" style="1" bestFit="1" customWidth="1"/>
    <col min="12" max="12" width="12" style="1" customWidth="1"/>
    <col min="13" max="13" width="5" style="1" customWidth="1"/>
    <col min="14" max="16384" width="9.140625" style="1"/>
  </cols>
  <sheetData>
    <row r="1" spans="2:12" ht="24" x14ac:dyDescent="0.45">
      <c r="B1" s="32"/>
      <c r="C1" s="173" t="s">
        <v>0</v>
      </c>
      <c r="D1" s="173"/>
      <c r="E1" s="173"/>
      <c r="F1" s="173"/>
      <c r="G1" s="173"/>
      <c r="H1" s="173"/>
      <c r="I1" s="173"/>
      <c r="J1" s="173"/>
      <c r="K1" s="173"/>
      <c r="L1" s="174"/>
    </row>
    <row r="2" spans="2:12" ht="24" x14ac:dyDescent="0.45">
      <c r="B2" s="33"/>
      <c r="C2" s="176" t="s">
        <v>44</v>
      </c>
      <c r="D2" s="176"/>
      <c r="E2" s="176"/>
      <c r="F2" s="176"/>
      <c r="G2" s="176"/>
      <c r="H2" s="176"/>
      <c r="I2" s="176"/>
      <c r="J2" s="176"/>
      <c r="K2" s="176"/>
      <c r="L2" s="177"/>
    </row>
    <row r="3" spans="2:12" ht="24" x14ac:dyDescent="0.45">
      <c r="B3" s="34" t="s">
        <v>79</v>
      </c>
      <c r="C3" s="179" t="str">
        <f>سهام!C3</f>
        <v>برای ماه منتهی به 1399/11/30</v>
      </c>
      <c r="D3" s="179"/>
      <c r="E3" s="179"/>
      <c r="F3" s="179"/>
      <c r="G3" s="179"/>
      <c r="H3" s="179"/>
      <c r="I3" s="179"/>
      <c r="J3" s="179"/>
      <c r="K3" s="179"/>
      <c r="L3" s="180"/>
    </row>
    <row r="4" spans="2:12" x14ac:dyDescent="0.45">
      <c r="B4" s="118" t="s">
        <v>2</v>
      </c>
      <c r="C4" s="181" t="s">
        <v>46</v>
      </c>
      <c r="D4" s="182"/>
      <c r="E4" s="182"/>
      <c r="F4" s="182"/>
      <c r="G4" s="182"/>
      <c r="H4" s="118" t="s">
        <v>47</v>
      </c>
      <c r="I4" s="118" t="s">
        <v>47</v>
      </c>
      <c r="J4" s="118" t="s">
        <v>47</v>
      </c>
      <c r="K4" s="118" t="s">
        <v>47</v>
      </c>
      <c r="L4" s="118" t="s">
        <v>47</v>
      </c>
    </row>
    <row r="5" spans="2:12" ht="73.5" customHeight="1" x14ac:dyDescent="0.45">
      <c r="B5" s="118" t="s">
        <v>2</v>
      </c>
      <c r="C5" s="118" t="s">
        <v>62</v>
      </c>
      <c r="D5" s="118" t="s">
        <v>63</v>
      </c>
      <c r="E5" s="118" t="s">
        <v>64</v>
      </c>
      <c r="F5" s="51" t="s">
        <v>87</v>
      </c>
      <c r="G5" s="157" t="s">
        <v>86</v>
      </c>
      <c r="H5" s="68" t="s">
        <v>62</v>
      </c>
      <c r="I5" s="118" t="s">
        <v>63</v>
      </c>
      <c r="J5" s="118" t="s">
        <v>64</v>
      </c>
      <c r="K5" s="19" t="s">
        <v>87</v>
      </c>
      <c r="L5" s="68" t="s">
        <v>86</v>
      </c>
    </row>
    <row r="6" spans="2:12" ht="32.25" customHeight="1" x14ac:dyDescent="0.45">
      <c r="B6" s="75" t="s">
        <v>100</v>
      </c>
      <c r="C6" s="4">
        <v>0</v>
      </c>
      <c r="D6" s="49">
        <v>-511086736787</v>
      </c>
      <c r="E6" s="49">
        <v>0</v>
      </c>
      <c r="F6" s="49">
        <v>-511086736787</v>
      </c>
      <c r="G6" s="67">
        <f>F6/F13</f>
        <v>1.0803827193800111</v>
      </c>
      <c r="H6" s="4">
        <v>0</v>
      </c>
      <c r="I6" s="49">
        <v>-666511694002</v>
      </c>
      <c r="J6" s="49">
        <v>-7812752525</v>
      </c>
      <c r="K6" s="49">
        <v>-674324446527</v>
      </c>
      <c r="L6" s="67">
        <f>K6/K13</f>
        <v>1.0743192088482629</v>
      </c>
    </row>
    <row r="7" spans="2:12" ht="32.25" customHeight="1" x14ac:dyDescent="0.45">
      <c r="B7" s="75" t="s">
        <v>102</v>
      </c>
      <c r="C7" s="4">
        <v>0</v>
      </c>
      <c r="D7" s="49">
        <v>3229790554</v>
      </c>
      <c r="E7" s="49">
        <v>-11340832395</v>
      </c>
      <c r="F7" s="49">
        <v>-8111041841</v>
      </c>
      <c r="G7" s="67">
        <f>F7/F13</f>
        <v>1.7145875270163199E-2</v>
      </c>
      <c r="H7" s="4">
        <v>0</v>
      </c>
      <c r="I7" s="49">
        <v>-9432259809</v>
      </c>
      <c r="J7" s="49">
        <v>-8950644757</v>
      </c>
      <c r="K7" s="49">
        <v>-18382904566</v>
      </c>
      <c r="L7" s="67">
        <f>K7/K13</f>
        <v>2.9287248284402045E-2</v>
      </c>
    </row>
    <row r="8" spans="2:12" ht="32.25" customHeight="1" x14ac:dyDescent="0.45">
      <c r="B8" s="75" t="s">
        <v>101</v>
      </c>
      <c r="C8" s="4">
        <v>0</v>
      </c>
      <c r="D8" s="49">
        <v>9907692437</v>
      </c>
      <c r="E8" s="49">
        <v>-5300011171</v>
      </c>
      <c r="F8" s="49">
        <v>4607681266</v>
      </c>
      <c r="G8" s="107">
        <f>F8/F13</f>
        <v>-9.7401455719483138E-3</v>
      </c>
      <c r="H8" s="4">
        <v>0</v>
      </c>
      <c r="I8" s="49">
        <v>-1871287522</v>
      </c>
      <c r="J8" s="49">
        <v>2285409096</v>
      </c>
      <c r="K8" s="49">
        <v>414121574</v>
      </c>
      <c r="L8" s="49">
        <v>0</v>
      </c>
    </row>
    <row r="9" spans="2:12" ht="32.25" customHeight="1" x14ac:dyDescent="0.45">
      <c r="B9" s="75" t="s">
        <v>105</v>
      </c>
      <c r="C9" s="4">
        <v>2475364</v>
      </c>
      <c r="D9" s="49">
        <v>794592481</v>
      </c>
      <c r="E9" s="49">
        <v>-711422500</v>
      </c>
      <c r="F9" s="49">
        <v>85645345</v>
      </c>
      <c r="G9" s="49">
        <v>0</v>
      </c>
      <c r="H9" s="4">
        <v>2475364</v>
      </c>
      <c r="I9" s="49">
        <v>213091674</v>
      </c>
      <c r="J9" s="49">
        <v>520149115</v>
      </c>
      <c r="K9" s="49">
        <v>735716153</v>
      </c>
      <c r="L9" s="49">
        <v>0</v>
      </c>
    </row>
    <row r="10" spans="2:12" ht="32.25" customHeight="1" x14ac:dyDescent="0.45">
      <c r="B10" s="75" t="s">
        <v>98</v>
      </c>
      <c r="C10" s="4">
        <v>27830192558</v>
      </c>
      <c r="D10" s="49">
        <v>19410831577</v>
      </c>
      <c r="E10" s="49">
        <v>-4605293363</v>
      </c>
      <c r="F10" s="49">
        <v>42635730772</v>
      </c>
      <c r="G10" s="107">
        <f>F10/F13</f>
        <v>-9.0127376507139742E-2</v>
      </c>
      <c r="H10" s="4">
        <v>27830192558</v>
      </c>
      <c r="I10" s="49">
        <v>-17598592686</v>
      </c>
      <c r="J10" s="49">
        <v>1269380051</v>
      </c>
      <c r="K10" s="49">
        <v>11500979923</v>
      </c>
      <c r="L10" s="107">
        <f>K10/K13</f>
        <v>-1.8323113918668216E-2</v>
      </c>
    </row>
    <row r="11" spans="2:12" ht="32.25" customHeight="1" x14ac:dyDescent="0.45">
      <c r="B11" s="75" t="s">
        <v>99</v>
      </c>
      <c r="C11" s="4">
        <v>8795957014</v>
      </c>
      <c r="D11" s="49">
        <v>-16934991097</v>
      </c>
      <c r="E11" s="49">
        <v>6946933807</v>
      </c>
      <c r="F11" s="49">
        <v>-1192100276</v>
      </c>
      <c r="G11" s="49">
        <v>0</v>
      </c>
      <c r="H11" s="4">
        <v>8795957014</v>
      </c>
      <c r="I11" s="49">
        <v>17328652846</v>
      </c>
      <c r="J11" s="49">
        <v>26847492859</v>
      </c>
      <c r="K11" s="49">
        <v>52972102719</v>
      </c>
      <c r="L11" s="107">
        <f>K11/K13</f>
        <v>-8.4394015043063333E-2</v>
      </c>
    </row>
    <row r="12" spans="2:12" ht="32.25" customHeight="1" x14ac:dyDescent="0.45">
      <c r="B12" s="75" t="s">
        <v>103</v>
      </c>
      <c r="C12" s="4">
        <v>0</v>
      </c>
      <c r="D12" s="49">
        <v>0</v>
      </c>
      <c r="E12" s="49">
        <v>0</v>
      </c>
      <c r="F12" s="49">
        <v>0</v>
      </c>
      <c r="G12" s="49">
        <v>0</v>
      </c>
      <c r="H12" s="4">
        <v>0</v>
      </c>
      <c r="I12" s="49">
        <v>0</v>
      </c>
      <c r="J12" s="49">
        <v>-591627726</v>
      </c>
      <c r="K12" s="49">
        <v>-591627726</v>
      </c>
      <c r="L12" s="49">
        <v>0</v>
      </c>
    </row>
    <row r="13" spans="2:12" ht="27.75" customHeight="1" x14ac:dyDescent="0.45">
      <c r="B13" s="76" t="s">
        <v>104</v>
      </c>
      <c r="C13" s="17">
        <f t="shared" ref="C13:L13" si="0">SUM(C6:C12)</f>
        <v>36628624936</v>
      </c>
      <c r="D13" s="17">
        <f t="shared" si="0"/>
        <v>-494678820835</v>
      </c>
      <c r="E13" s="17">
        <f t="shared" si="0"/>
        <v>-15010625622</v>
      </c>
      <c r="F13" s="17">
        <f>SUM(F6:F12)</f>
        <v>-473060821521</v>
      </c>
      <c r="G13" s="24">
        <f t="shared" si="0"/>
        <v>0.99766107257108616</v>
      </c>
      <c r="H13" s="17">
        <f t="shared" si="0"/>
        <v>36628624936</v>
      </c>
      <c r="I13" s="17">
        <f t="shared" si="0"/>
        <v>-677872089499</v>
      </c>
      <c r="J13" s="17">
        <f t="shared" si="0"/>
        <v>13567406113</v>
      </c>
      <c r="K13" s="17">
        <f t="shared" si="0"/>
        <v>-627676058450</v>
      </c>
      <c r="L13" s="24">
        <f t="shared" si="0"/>
        <v>1.0008893281709335</v>
      </c>
    </row>
    <row r="14" spans="2:12" ht="33" hidden="1" customHeight="1" x14ac:dyDescent="0.45">
      <c r="B14" s="97" t="s">
        <v>78</v>
      </c>
      <c r="C14" s="97"/>
      <c r="D14" s="97"/>
      <c r="E14" s="97"/>
      <c r="F14" s="97"/>
      <c r="G14" s="97"/>
      <c r="H14" s="97"/>
      <c r="I14" s="97"/>
      <c r="J14" s="97"/>
      <c r="K14" s="97"/>
      <c r="L14" s="97"/>
    </row>
    <row r="15" spans="2:12" ht="34.5" customHeight="1" x14ac:dyDescent="0.45"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</row>
    <row r="16" spans="2:12" x14ac:dyDescent="0.45">
      <c r="E16" s="22"/>
      <c r="F16" s="20"/>
      <c r="G16" s="50"/>
      <c r="H16" s="10"/>
    </row>
    <row r="17" spans="5:9" x14ac:dyDescent="0.45">
      <c r="E17" s="22"/>
      <c r="F17" s="20"/>
      <c r="G17" s="21"/>
      <c r="I17" s="10"/>
    </row>
    <row r="18" spans="5:9" x14ac:dyDescent="0.45">
      <c r="E18" s="22"/>
      <c r="F18" s="20"/>
      <c r="G18" s="20"/>
    </row>
    <row r="19" spans="5:9" x14ac:dyDescent="0.45">
      <c r="E19" s="22"/>
      <c r="F19" s="20"/>
      <c r="G19" s="21"/>
    </row>
    <row r="20" spans="5:9" x14ac:dyDescent="0.45">
      <c r="E20" s="22"/>
      <c r="F20" s="20"/>
      <c r="G20" s="21"/>
      <c r="I20" s="14"/>
    </row>
    <row r="21" spans="5:9" x14ac:dyDescent="0.45">
      <c r="E21" s="22"/>
      <c r="F21" s="20"/>
      <c r="G21" s="21"/>
    </row>
    <row r="22" spans="5:9" x14ac:dyDescent="0.45">
      <c r="E22" s="22"/>
      <c r="F22" s="20"/>
      <c r="G22" s="20"/>
    </row>
    <row r="23" spans="5:9" x14ac:dyDescent="0.45">
      <c r="F23" s="14"/>
    </row>
  </sheetData>
  <mergeCells count="12">
    <mergeCell ref="C1:L1"/>
    <mergeCell ref="C2:L2"/>
    <mergeCell ref="C3:L3"/>
    <mergeCell ref="C4:G4"/>
    <mergeCell ref="B4:B5"/>
    <mergeCell ref="C5"/>
    <mergeCell ref="D5"/>
    <mergeCell ref="E5"/>
    <mergeCell ref="H4:L4"/>
    <mergeCell ref="G5"/>
    <mergeCell ref="I5"/>
    <mergeCell ref="J5"/>
  </mergeCells>
  <printOptions horizontalCentered="1" verticalCentered="1"/>
  <pageMargins left="0.7" right="0.7" top="0.75" bottom="0.75" header="0.3" footer="0.3"/>
  <pageSetup paperSize="9" scale="5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1"/>
  <sheetViews>
    <sheetView rightToLeft="1" view="pageBreakPreview" zoomScale="90" zoomScaleNormal="100" zoomScaleSheetLayoutView="90" workbookViewId="0">
      <selection activeCell="G14" sqref="G14"/>
    </sheetView>
  </sheetViews>
  <sheetFormatPr defaultRowHeight="18.75" x14ac:dyDescent="0.45"/>
  <cols>
    <col min="1" max="1" width="3.85546875" style="1" customWidth="1"/>
    <col min="2" max="2" width="27.85546875" style="1" customWidth="1"/>
    <col min="3" max="3" width="15.42578125" style="1" customWidth="1"/>
    <col min="4" max="4" width="17.5703125" style="1" customWidth="1"/>
    <col min="5" max="5" width="17.85546875" style="1" customWidth="1"/>
    <col min="6" max="6" width="17.85546875" style="1" bestFit="1" customWidth="1"/>
    <col min="7" max="7" width="18.42578125" style="1" bestFit="1" customWidth="1"/>
    <col min="8" max="8" width="17.85546875" style="1" bestFit="1" customWidth="1"/>
    <col min="9" max="9" width="16.5703125" style="1" customWidth="1"/>
    <col min="10" max="10" width="19" style="1" customWidth="1"/>
    <col min="11" max="11" width="3.7109375" style="1" customWidth="1"/>
    <col min="12" max="13" width="9.140625" style="1"/>
    <col min="14" max="14" width="16.140625" style="1" customWidth="1"/>
    <col min="15" max="16384" width="9.140625" style="1"/>
  </cols>
  <sheetData>
    <row r="1" spans="2:10" ht="24" x14ac:dyDescent="0.45">
      <c r="B1" s="32"/>
      <c r="C1" s="173" t="s">
        <v>0</v>
      </c>
      <c r="D1" s="173"/>
      <c r="E1" s="173"/>
      <c r="F1" s="173"/>
      <c r="G1" s="173"/>
      <c r="H1" s="173"/>
      <c r="I1" s="173"/>
      <c r="J1" s="174"/>
    </row>
    <row r="2" spans="2:10" ht="24" x14ac:dyDescent="0.45">
      <c r="B2" s="33"/>
      <c r="C2" s="176" t="s">
        <v>44</v>
      </c>
      <c r="D2" s="176"/>
      <c r="E2" s="176"/>
      <c r="F2" s="176"/>
      <c r="G2" s="176"/>
      <c r="H2" s="176"/>
      <c r="I2" s="176"/>
      <c r="J2" s="177"/>
    </row>
    <row r="3" spans="2:10" ht="24" x14ac:dyDescent="0.45">
      <c r="B3" s="35" t="s">
        <v>80</v>
      </c>
      <c r="C3" s="179" t="str">
        <f>سهام!C3</f>
        <v>برای ماه منتهی به 1399/11/30</v>
      </c>
      <c r="D3" s="179"/>
      <c r="E3" s="179"/>
      <c r="F3" s="179"/>
      <c r="G3" s="179"/>
      <c r="H3" s="179"/>
      <c r="I3" s="179"/>
      <c r="J3" s="180"/>
    </row>
    <row r="4" spans="2:10" x14ac:dyDescent="0.45">
      <c r="B4" s="118" t="s">
        <v>48</v>
      </c>
      <c r="C4" s="118" t="s">
        <v>46</v>
      </c>
      <c r="D4" s="118" t="s">
        <v>46</v>
      </c>
      <c r="E4" s="118" t="s">
        <v>46</v>
      </c>
      <c r="F4" s="118" t="s">
        <v>46</v>
      </c>
      <c r="G4" s="118" t="s">
        <v>47</v>
      </c>
      <c r="H4" s="118" t="s">
        <v>47</v>
      </c>
      <c r="I4" s="118" t="s">
        <v>47</v>
      </c>
      <c r="J4" s="118" t="s">
        <v>47</v>
      </c>
    </row>
    <row r="5" spans="2:10" x14ac:dyDescent="0.45">
      <c r="B5" s="118" t="s">
        <v>48</v>
      </c>
      <c r="C5" s="118" t="s">
        <v>65</v>
      </c>
      <c r="D5" s="118" t="s">
        <v>63</v>
      </c>
      <c r="E5" s="118" t="s">
        <v>64</v>
      </c>
      <c r="F5" s="118" t="s">
        <v>66</v>
      </c>
      <c r="G5" s="118" t="s">
        <v>65</v>
      </c>
      <c r="H5" s="118" t="s">
        <v>63</v>
      </c>
      <c r="I5" s="118" t="s">
        <v>64</v>
      </c>
      <c r="J5" s="118" t="s">
        <v>66</v>
      </c>
    </row>
    <row r="6" spans="2:10" ht="24.75" customHeight="1" x14ac:dyDescent="0.45">
      <c r="B6" s="65" t="s">
        <v>89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66">
        <v>0</v>
      </c>
      <c r="I6" s="49">
        <v>-211206</v>
      </c>
      <c r="J6" s="49">
        <v>-211206</v>
      </c>
    </row>
    <row r="7" spans="2:10" ht="24.75" customHeight="1" x14ac:dyDescent="0.45">
      <c r="B7" s="65" t="s">
        <v>88</v>
      </c>
      <c r="C7" s="49">
        <v>0</v>
      </c>
      <c r="D7" s="49">
        <v>0</v>
      </c>
      <c r="E7" s="49">
        <v>0</v>
      </c>
      <c r="F7" s="49">
        <v>0</v>
      </c>
      <c r="G7" s="49">
        <v>0</v>
      </c>
      <c r="H7" s="66">
        <v>0</v>
      </c>
      <c r="I7" s="49">
        <v>-1920633</v>
      </c>
      <c r="J7" s="49">
        <v>-1920633</v>
      </c>
    </row>
    <row r="8" spans="2:10" ht="24" x14ac:dyDescent="0.45">
      <c r="B8" s="5" t="s">
        <v>66</v>
      </c>
      <c r="C8" s="49">
        <f t="shared" ref="C8:H8" si="0">SUM(C6:C7)</f>
        <v>0</v>
      </c>
      <c r="D8" s="49">
        <f t="shared" si="0"/>
        <v>0</v>
      </c>
      <c r="E8" s="49">
        <f>SUM(E6:E7)</f>
        <v>0</v>
      </c>
      <c r="F8" s="49">
        <f>SUM(F6:F7)</f>
        <v>0</v>
      </c>
      <c r="G8" s="94">
        <f t="shared" si="0"/>
        <v>0</v>
      </c>
      <c r="H8" s="66">
        <f t="shared" si="0"/>
        <v>0</v>
      </c>
      <c r="I8" s="49">
        <f>SUM(I6:I7)</f>
        <v>-2131839</v>
      </c>
      <c r="J8" s="49">
        <f>SUM(J6:J7)</f>
        <v>-2131839</v>
      </c>
    </row>
    <row r="9" spans="2:10" x14ac:dyDescent="0.45">
      <c r="D9" s="12"/>
    </row>
    <row r="11" spans="2:10" x14ac:dyDescent="0.45">
      <c r="F11" s="12"/>
      <c r="I11" s="12"/>
    </row>
  </sheetData>
  <sortState ref="B6:J10">
    <sortCondition ref="B6"/>
  </sortState>
  <mergeCells count="14">
    <mergeCell ref="B4:B5"/>
    <mergeCell ref="C5"/>
    <mergeCell ref="D5"/>
    <mergeCell ref="E5"/>
    <mergeCell ref="F5"/>
    <mergeCell ref="C4:F4"/>
    <mergeCell ref="C1:J1"/>
    <mergeCell ref="C2:J2"/>
    <mergeCell ref="C3:J3"/>
    <mergeCell ref="I5"/>
    <mergeCell ref="J5"/>
    <mergeCell ref="G4:J4"/>
    <mergeCell ref="G5"/>
    <mergeCell ref="H5"/>
  </mergeCells>
  <pageMargins left="0.7" right="0.7" top="0.75" bottom="0.75" header="0.3" footer="0.3"/>
  <pageSetup paperSize="9" scale="7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B1:G13"/>
  <sheetViews>
    <sheetView rightToLeft="1" view="pageBreakPreview" zoomScaleNormal="100" zoomScaleSheetLayoutView="100" workbookViewId="0">
      <selection activeCell="D13" sqref="D13"/>
    </sheetView>
  </sheetViews>
  <sheetFormatPr defaultRowHeight="18.75" x14ac:dyDescent="0.45"/>
  <cols>
    <col min="1" max="1" width="3.7109375" style="1" customWidth="1"/>
    <col min="2" max="2" width="26" style="1" customWidth="1"/>
    <col min="3" max="3" width="17.7109375" style="1" customWidth="1"/>
    <col min="4" max="4" width="25.42578125" style="1" bestFit="1" customWidth="1"/>
    <col min="5" max="5" width="23" style="1" bestFit="1" customWidth="1"/>
    <col min="6" max="6" width="24.5703125" style="1" bestFit="1" customWidth="1"/>
    <col min="7" max="7" width="25.28515625" style="1" bestFit="1" customWidth="1"/>
    <col min="8" max="8" width="4.140625" style="1" customWidth="1"/>
    <col min="9" max="16384" width="9.140625" style="1"/>
  </cols>
  <sheetData>
    <row r="1" spans="2:7" ht="24" x14ac:dyDescent="0.45">
      <c r="B1" s="32"/>
      <c r="C1" s="173" t="s">
        <v>0</v>
      </c>
      <c r="D1" s="173"/>
      <c r="E1" s="173"/>
      <c r="F1" s="173"/>
      <c r="G1" s="174"/>
    </row>
    <row r="2" spans="2:7" ht="24" x14ac:dyDescent="0.45">
      <c r="B2" s="33"/>
      <c r="C2" s="176" t="s">
        <v>44</v>
      </c>
      <c r="D2" s="176"/>
      <c r="E2" s="176"/>
      <c r="F2" s="176"/>
      <c r="G2" s="177"/>
    </row>
    <row r="3" spans="2:7" ht="24" x14ac:dyDescent="0.45">
      <c r="B3" s="35" t="s">
        <v>80</v>
      </c>
      <c r="C3" s="179" t="str">
        <f>سهام!C3</f>
        <v>برای ماه منتهی به 1399/11/30</v>
      </c>
      <c r="D3" s="179"/>
      <c r="E3" s="179"/>
      <c r="F3" s="179"/>
      <c r="G3" s="180"/>
    </row>
    <row r="4" spans="2:7" x14ac:dyDescent="0.45">
      <c r="B4" s="118" t="s">
        <v>67</v>
      </c>
      <c r="C4" s="118" t="s">
        <v>67</v>
      </c>
      <c r="D4" s="118" t="s">
        <v>46</v>
      </c>
      <c r="E4" s="118" t="s">
        <v>46</v>
      </c>
      <c r="F4" s="118" t="s">
        <v>47</v>
      </c>
      <c r="G4" s="118" t="s">
        <v>47</v>
      </c>
    </row>
    <row r="5" spans="2:7" x14ac:dyDescent="0.45">
      <c r="B5" s="118" t="s">
        <v>68</v>
      </c>
      <c r="C5" s="118" t="s">
        <v>37</v>
      </c>
      <c r="D5" s="118" t="s">
        <v>69</v>
      </c>
      <c r="E5" s="118" t="s">
        <v>70</v>
      </c>
      <c r="F5" s="118" t="s">
        <v>69</v>
      </c>
      <c r="G5" s="118" t="s">
        <v>70</v>
      </c>
    </row>
    <row r="6" spans="2:7" ht="32.25" customHeight="1" x14ac:dyDescent="0.45">
      <c r="B6" s="3" t="s">
        <v>43</v>
      </c>
      <c r="C6" s="64">
        <v>1349301287911</v>
      </c>
      <c r="D6" s="4">
        <v>306270684</v>
      </c>
      <c r="E6" s="28">
        <f>D6/234623574203</f>
        <v>1.3053704643294275E-3</v>
      </c>
      <c r="F6" s="4">
        <v>1495610448</v>
      </c>
      <c r="G6" s="46">
        <f>F6/1570890669485</f>
        <v>9.5207800074993134E-4</v>
      </c>
    </row>
    <row r="7" spans="2:7" ht="32.25" customHeight="1" x14ac:dyDescent="0.45">
      <c r="B7" s="90" t="s">
        <v>107</v>
      </c>
      <c r="C7" s="64">
        <v>200048775001</v>
      </c>
      <c r="D7" s="4">
        <v>0</v>
      </c>
      <c r="E7" s="4">
        <v>0</v>
      </c>
      <c r="F7" s="4">
        <v>10810</v>
      </c>
      <c r="G7" s="4">
        <v>0</v>
      </c>
    </row>
    <row r="8" spans="2:7" ht="29.25" customHeight="1" x14ac:dyDescent="0.45">
      <c r="B8" s="183" t="s">
        <v>66</v>
      </c>
      <c r="C8" s="184"/>
      <c r="D8" s="91">
        <f>SUM(D6:D7)</f>
        <v>306270684</v>
      </c>
      <c r="E8" s="92">
        <f>SUM(E6:E7)</f>
        <v>1.3053704643294275E-3</v>
      </c>
      <c r="F8" s="91">
        <f>SUM(F6:F7)</f>
        <v>1495621258</v>
      </c>
      <c r="G8" s="92">
        <f>SUM(G6:G7)</f>
        <v>9.5207800074993134E-4</v>
      </c>
    </row>
    <row r="9" spans="2:7" x14ac:dyDescent="0.45">
      <c r="F9" s="74"/>
    </row>
    <row r="10" spans="2:7" x14ac:dyDescent="0.45">
      <c r="E10" s="99"/>
      <c r="F10" s="100"/>
      <c r="G10" s="99"/>
    </row>
    <row r="11" spans="2:7" x14ac:dyDescent="0.45">
      <c r="D11" s="11"/>
      <c r="E11" s="82"/>
      <c r="F11" s="84"/>
      <c r="G11" s="84"/>
    </row>
    <row r="12" spans="2:7" x14ac:dyDescent="0.45">
      <c r="D12" s="84"/>
      <c r="E12" s="84"/>
      <c r="F12" s="85"/>
      <c r="G12" s="11"/>
    </row>
    <row r="13" spans="2:7" x14ac:dyDescent="0.45">
      <c r="E13" s="47"/>
    </row>
  </sheetData>
  <mergeCells count="13">
    <mergeCell ref="C1:G1"/>
    <mergeCell ref="C2:G2"/>
    <mergeCell ref="C3:G3"/>
    <mergeCell ref="B8:C8"/>
    <mergeCell ref="B5"/>
    <mergeCell ref="C5"/>
    <mergeCell ref="B4:C4"/>
    <mergeCell ref="D5"/>
    <mergeCell ref="E5"/>
    <mergeCell ref="D4:E4"/>
    <mergeCell ref="F5"/>
    <mergeCell ref="G5"/>
    <mergeCell ref="F4:G4"/>
  </mergeCells>
  <pageMargins left="0.7" right="0.7" top="0.75" bottom="0.75" header="0.3" footer="0.3"/>
  <pageSetup paperSize="9" scale="8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"/>
  <sheetViews>
    <sheetView rightToLeft="1" view="pageBreakPreview" zoomScale="110" zoomScaleNormal="100" zoomScaleSheetLayoutView="110" workbookViewId="0">
      <selection activeCell="C14" sqref="C14"/>
    </sheetView>
  </sheetViews>
  <sheetFormatPr defaultRowHeight="18.75" x14ac:dyDescent="0.45"/>
  <cols>
    <col min="1" max="1" width="41.140625" style="1" customWidth="1"/>
    <col min="2" max="2" width="20.5703125" style="1" customWidth="1"/>
    <col min="3" max="3" width="22.5703125" style="1" customWidth="1"/>
    <col min="4" max="4" width="9.140625" style="1" customWidth="1"/>
    <col min="5" max="16384" width="9.140625" style="1"/>
  </cols>
  <sheetData>
    <row r="1" spans="1:3" ht="21" x14ac:dyDescent="0.45">
      <c r="A1" s="185" t="s">
        <v>0</v>
      </c>
      <c r="B1" s="185"/>
      <c r="C1" s="186"/>
    </row>
    <row r="2" spans="1:3" ht="21" x14ac:dyDescent="0.45">
      <c r="A2" s="185" t="s">
        <v>44</v>
      </c>
      <c r="B2" s="185"/>
      <c r="C2" s="186"/>
    </row>
    <row r="3" spans="1:3" ht="21" x14ac:dyDescent="0.45">
      <c r="A3" s="187" t="str">
        <f>سهام!C3</f>
        <v>برای ماه منتهی به 1399/11/30</v>
      </c>
      <c r="B3" s="187"/>
      <c r="C3" s="188"/>
    </row>
    <row r="4" spans="1:3" ht="21" x14ac:dyDescent="0.45">
      <c r="A4" s="42" t="s">
        <v>80</v>
      </c>
      <c r="B4" s="40"/>
      <c r="C4" s="41"/>
    </row>
    <row r="5" spans="1:3" x14ac:dyDescent="0.45">
      <c r="A5" s="118" t="s">
        <v>71</v>
      </c>
      <c r="B5" s="118" t="s">
        <v>46</v>
      </c>
      <c r="C5" s="118" t="str">
        <f>سهام!J4</f>
        <v>1399/11/30</v>
      </c>
    </row>
    <row r="6" spans="1:3" x14ac:dyDescent="0.45">
      <c r="A6" s="118" t="s">
        <v>71</v>
      </c>
      <c r="B6" s="118" t="s">
        <v>40</v>
      </c>
      <c r="C6" s="118" t="s">
        <v>40</v>
      </c>
    </row>
    <row r="7" spans="1:3" x14ac:dyDescent="0.45">
      <c r="A7" s="2" t="s">
        <v>97</v>
      </c>
      <c r="B7" s="4">
        <v>0</v>
      </c>
      <c r="C7" s="4">
        <v>863648338</v>
      </c>
    </row>
    <row r="8" spans="1:3" x14ac:dyDescent="0.45">
      <c r="A8" s="2" t="s">
        <v>72</v>
      </c>
      <c r="B8" s="4">
        <v>0</v>
      </c>
      <c r="C8" s="4">
        <v>0</v>
      </c>
    </row>
    <row r="9" spans="1:3" x14ac:dyDescent="0.45">
      <c r="A9" s="2" t="s">
        <v>73</v>
      </c>
      <c r="B9" s="4">
        <v>0</v>
      </c>
      <c r="C9" s="4">
        <v>0</v>
      </c>
    </row>
    <row r="10" spans="1:3" ht="21" x14ac:dyDescent="0.45">
      <c r="A10" s="17" t="s">
        <v>66</v>
      </c>
      <c r="B10" s="16">
        <f>SUM(B7:B9)</f>
        <v>0</v>
      </c>
      <c r="C10" s="16">
        <f>SUM(C7:C9)</f>
        <v>863648338</v>
      </c>
    </row>
  </sheetData>
  <mergeCells count="8">
    <mergeCell ref="A1:C1"/>
    <mergeCell ref="A2:C2"/>
    <mergeCell ref="A3:C3"/>
    <mergeCell ref="A5:A6"/>
    <mergeCell ref="B6"/>
    <mergeCell ref="B5"/>
    <mergeCell ref="C6"/>
    <mergeCell ref="C5"/>
  </mergeCells>
  <printOptions horizontalCentered="1" verticalCentered="1"/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B1:H14"/>
  <sheetViews>
    <sheetView rightToLeft="1" tabSelected="1" view="pageBreakPreview" zoomScale="120" zoomScaleNormal="110" zoomScaleSheetLayoutView="120" workbookViewId="0">
      <selection activeCell="D13" sqref="D13"/>
    </sheetView>
  </sheetViews>
  <sheetFormatPr defaultRowHeight="18.75" x14ac:dyDescent="0.45"/>
  <cols>
    <col min="1" max="1" width="2.7109375" style="1" customWidth="1"/>
    <col min="2" max="2" width="21.5703125" style="1" bestFit="1" customWidth="1"/>
    <col min="3" max="3" width="7" style="1" bestFit="1" customWidth="1"/>
    <col min="4" max="4" width="21.42578125" style="1" customWidth="1"/>
    <col min="5" max="5" width="23.5703125" style="1" bestFit="1" customWidth="1"/>
    <col min="6" max="6" width="3.5703125" style="1" customWidth="1"/>
    <col min="7" max="7" width="9.140625" style="1"/>
    <col min="8" max="8" width="25.28515625" style="1" customWidth="1"/>
    <col min="9" max="16384" width="9.140625" style="1"/>
  </cols>
  <sheetData>
    <row r="1" spans="2:8" ht="24" customHeight="1" x14ac:dyDescent="0.45">
      <c r="B1" s="189" t="s">
        <v>0</v>
      </c>
      <c r="C1" s="190"/>
      <c r="D1" s="190"/>
      <c r="E1" s="191"/>
    </row>
    <row r="2" spans="2:8" ht="24" customHeight="1" x14ac:dyDescent="0.45">
      <c r="B2" s="192" t="s">
        <v>44</v>
      </c>
      <c r="C2" s="193"/>
      <c r="D2" s="193"/>
      <c r="E2" s="194"/>
    </row>
    <row r="3" spans="2:8" ht="24" customHeight="1" x14ac:dyDescent="0.45">
      <c r="B3" s="195" t="str">
        <f>سهام!C3</f>
        <v>برای ماه منتهی به 1399/11/30</v>
      </c>
      <c r="C3" s="179"/>
      <c r="D3" s="179"/>
      <c r="E3" s="196"/>
    </row>
    <row r="4" spans="2:8" ht="24" customHeight="1" x14ac:dyDescent="0.45">
      <c r="B4" s="61" t="s">
        <v>80</v>
      </c>
      <c r="C4" s="42"/>
      <c r="D4" s="43"/>
      <c r="E4" s="62"/>
    </row>
    <row r="5" spans="2:8" x14ac:dyDescent="0.45">
      <c r="B5" s="198" t="s">
        <v>48</v>
      </c>
      <c r="C5" s="108" t="s">
        <v>81</v>
      </c>
      <c r="D5" s="199" t="s">
        <v>40</v>
      </c>
      <c r="E5" s="200" t="s">
        <v>12</v>
      </c>
    </row>
    <row r="6" spans="2:8" x14ac:dyDescent="0.45">
      <c r="B6" s="63" t="s">
        <v>74</v>
      </c>
      <c r="C6" s="111" t="s">
        <v>82</v>
      </c>
      <c r="D6" s="49">
        <v>-473060821521</v>
      </c>
      <c r="E6" s="77">
        <f>ABS(D6)/8032815770473</f>
        <v>5.8891033360913808E-2</v>
      </c>
      <c r="H6" s="83"/>
    </row>
    <row r="7" spans="2:8" x14ac:dyDescent="0.45">
      <c r="B7" s="63" t="s">
        <v>75</v>
      </c>
      <c r="C7" s="111" t="s">
        <v>83</v>
      </c>
      <c r="D7" s="91">
        <v>0</v>
      </c>
      <c r="E7" s="112">
        <v>0</v>
      </c>
      <c r="H7" s="79"/>
    </row>
    <row r="8" spans="2:8" ht="19.5" thickBot="1" x14ac:dyDescent="0.5">
      <c r="B8" s="113" t="s">
        <v>76</v>
      </c>
      <c r="C8" s="114" t="s">
        <v>84</v>
      </c>
      <c r="D8" s="115">
        <v>306270684</v>
      </c>
      <c r="E8" s="116">
        <v>0</v>
      </c>
      <c r="H8" s="10"/>
    </row>
    <row r="9" spans="2:8" ht="19.5" thickBot="1" x14ac:dyDescent="0.5">
      <c r="B9" s="201" t="s">
        <v>66</v>
      </c>
      <c r="C9" s="202"/>
      <c r="D9" s="117">
        <f>SUM(D6:D8)</f>
        <v>-472754550837</v>
      </c>
      <c r="E9" s="80">
        <f>SUM(E6:E8)</f>
        <v>5.8891033360913808E-2</v>
      </c>
      <c r="H9" s="10"/>
    </row>
    <row r="10" spans="2:8" x14ac:dyDescent="0.45">
      <c r="B10" s="197" t="s">
        <v>119</v>
      </c>
      <c r="C10" s="197"/>
      <c r="D10" s="197"/>
      <c r="E10" s="197"/>
    </row>
    <row r="11" spans="2:8" ht="12.75" customHeight="1" x14ac:dyDescent="0.45"/>
    <row r="12" spans="2:8" x14ac:dyDescent="0.45">
      <c r="D12" s="10"/>
      <c r="E12" s="10"/>
    </row>
    <row r="13" spans="2:8" x14ac:dyDescent="0.45">
      <c r="D13" s="14"/>
    </row>
    <row r="14" spans="2:8" x14ac:dyDescent="0.45">
      <c r="D14" s="10"/>
    </row>
  </sheetData>
  <mergeCells count="8">
    <mergeCell ref="B1:E1"/>
    <mergeCell ref="B2:E2"/>
    <mergeCell ref="B3:E3"/>
    <mergeCell ref="B10:E10"/>
    <mergeCell ref="B5"/>
    <mergeCell ref="D5"/>
    <mergeCell ref="E5"/>
    <mergeCell ref="B9:C9"/>
  </mergeCells>
  <printOptions horizontalCentered="1" verticalCentered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6"/>
  <sheetViews>
    <sheetView rightToLeft="1" view="pageBreakPreview" zoomScale="90" zoomScaleNormal="100" zoomScaleSheetLayoutView="90" workbookViewId="0">
      <selection activeCell="D18" sqref="D18"/>
    </sheetView>
  </sheetViews>
  <sheetFormatPr defaultRowHeight="18.75" x14ac:dyDescent="0.45"/>
  <cols>
    <col min="1" max="1" width="9.140625" style="1"/>
    <col min="2" max="2" width="9.42578125" style="1" bestFit="1" customWidth="1"/>
    <col min="3" max="3" width="12.42578125" style="1" bestFit="1" customWidth="1"/>
    <col min="4" max="4" width="9.5703125" style="1" bestFit="1" customWidth="1"/>
    <col min="5" max="6" width="9.140625" style="1" customWidth="1"/>
    <col min="7" max="7" width="12.42578125" style="1" bestFit="1" customWidth="1"/>
    <col min="8" max="11" width="9.140625" style="1" customWidth="1"/>
    <col min="12" max="16384" width="9.140625" style="1"/>
  </cols>
  <sheetData>
    <row r="1" spans="2:10" ht="24" x14ac:dyDescent="0.45">
      <c r="B1" s="56"/>
      <c r="C1" s="134" t="s">
        <v>0</v>
      </c>
      <c r="D1" s="134"/>
      <c r="E1" s="134"/>
      <c r="F1" s="134"/>
      <c r="G1" s="134"/>
      <c r="H1" s="134"/>
      <c r="I1" s="134"/>
      <c r="J1" s="135"/>
    </row>
    <row r="2" spans="2:10" ht="24" x14ac:dyDescent="0.45">
      <c r="B2" s="57"/>
      <c r="C2" s="136" t="s">
        <v>1</v>
      </c>
      <c r="D2" s="136"/>
      <c r="E2" s="136"/>
      <c r="F2" s="136"/>
      <c r="G2" s="136"/>
      <c r="H2" s="136"/>
      <c r="I2" s="136"/>
      <c r="J2" s="137"/>
    </row>
    <row r="3" spans="2:10" ht="24.75" thickBot="1" x14ac:dyDescent="0.5">
      <c r="B3" s="54" t="s">
        <v>79</v>
      </c>
      <c r="C3" s="136" t="str">
        <f>سهام!C3</f>
        <v>برای ماه منتهی به 1399/11/30</v>
      </c>
      <c r="D3" s="136"/>
      <c r="E3" s="136"/>
      <c r="F3" s="136"/>
      <c r="G3" s="136"/>
      <c r="H3" s="136"/>
      <c r="I3" s="136"/>
      <c r="J3" s="137"/>
    </row>
    <row r="4" spans="2:10" x14ac:dyDescent="0.45">
      <c r="B4" s="138" t="s">
        <v>2</v>
      </c>
      <c r="C4" s="141" t="str">
        <f>سهام!C4</f>
        <v>1399/10/30</v>
      </c>
      <c r="D4" s="141" t="s">
        <v>3</v>
      </c>
      <c r="E4" s="141" t="s">
        <v>3</v>
      </c>
      <c r="F4" s="141" t="s">
        <v>3</v>
      </c>
      <c r="G4" s="141" t="str">
        <f>سهام!J4</f>
        <v>1399/11/30</v>
      </c>
      <c r="H4" s="141" t="s">
        <v>5</v>
      </c>
      <c r="I4" s="141" t="s">
        <v>5</v>
      </c>
      <c r="J4" s="143" t="s">
        <v>5</v>
      </c>
    </row>
    <row r="5" spans="2:10" x14ac:dyDescent="0.45">
      <c r="B5" s="139" t="s">
        <v>2</v>
      </c>
      <c r="C5" s="140" t="s">
        <v>14</v>
      </c>
      <c r="D5" s="140" t="s">
        <v>15</v>
      </c>
      <c r="E5" s="140" t="s">
        <v>16</v>
      </c>
      <c r="F5" s="140" t="s">
        <v>17</v>
      </c>
      <c r="G5" s="140" t="s">
        <v>14</v>
      </c>
      <c r="H5" s="140" t="s">
        <v>15</v>
      </c>
      <c r="I5" s="140" t="s">
        <v>16</v>
      </c>
      <c r="J5" s="142" t="s">
        <v>17</v>
      </c>
    </row>
    <row r="6" spans="2:10" ht="21.75" customHeight="1" thickBot="1" x14ac:dyDescent="0.5">
      <c r="B6" s="58" t="s">
        <v>77</v>
      </c>
      <c r="C6" s="59">
        <v>0</v>
      </c>
      <c r="D6" s="59">
        <v>0</v>
      </c>
      <c r="E6" s="59">
        <v>0</v>
      </c>
      <c r="F6" s="59">
        <v>0</v>
      </c>
      <c r="G6" s="59">
        <v>0</v>
      </c>
      <c r="H6" s="59">
        <v>0</v>
      </c>
      <c r="I6" s="59">
        <v>0</v>
      </c>
      <c r="J6" s="60">
        <v>0</v>
      </c>
    </row>
  </sheetData>
  <mergeCells count="14">
    <mergeCell ref="C1:J1"/>
    <mergeCell ref="C2:J2"/>
    <mergeCell ref="B4:B5"/>
    <mergeCell ref="C5"/>
    <mergeCell ref="D5"/>
    <mergeCell ref="E5"/>
    <mergeCell ref="F5"/>
    <mergeCell ref="C4:F4"/>
    <mergeCell ref="C3:J3"/>
    <mergeCell ref="G5"/>
    <mergeCell ref="H5"/>
    <mergeCell ref="I5"/>
    <mergeCell ref="J5"/>
    <mergeCell ref="G4:J4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7"/>
  <sheetViews>
    <sheetView rightToLeft="1" view="pageBreakPreview" zoomScale="50" zoomScaleNormal="100" zoomScaleSheetLayoutView="50" workbookViewId="0">
      <selection activeCell="F15" sqref="F15"/>
    </sheetView>
  </sheetViews>
  <sheetFormatPr defaultRowHeight="35.25" customHeight="1" x14ac:dyDescent="0.45"/>
  <cols>
    <col min="1" max="1" width="9.140625" style="1"/>
    <col min="2" max="2" width="16.28515625" style="1" customWidth="1"/>
    <col min="3" max="3" width="9.7109375" style="1" customWidth="1"/>
    <col min="4" max="4" width="9.140625" style="1" customWidth="1"/>
    <col min="5" max="5" width="15.7109375" style="1" customWidth="1"/>
    <col min="6" max="6" width="16.42578125" style="1" customWidth="1"/>
    <col min="7" max="8" width="9.140625" style="1" customWidth="1"/>
    <col min="9" max="9" width="13" style="1" customWidth="1"/>
    <col min="10" max="10" width="17.28515625" style="1" customWidth="1"/>
    <col min="11" max="11" width="21.140625" style="1" customWidth="1"/>
    <col min="12" max="12" width="15.85546875" style="1" customWidth="1"/>
    <col min="13" max="13" width="20.28515625" style="1" customWidth="1"/>
    <col min="14" max="14" width="22.140625" style="1" customWidth="1"/>
    <col min="15" max="15" width="21" style="1" customWidth="1"/>
    <col min="16" max="16" width="13.85546875" style="1" customWidth="1"/>
    <col min="17" max="17" width="22.7109375" style="1" customWidth="1"/>
    <col min="18" max="18" width="21.28515625" style="1" customWidth="1"/>
    <col min="19" max="19" width="20" style="1" customWidth="1"/>
    <col min="20" max="20" width="16.42578125" style="1" customWidth="1"/>
    <col min="21" max="21" width="9.140625" style="1" customWidth="1"/>
    <col min="22" max="16384" width="9.140625" style="1"/>
  </cols>
  <sheetData>
    <row r="1" spans="2:20" ht="35.25" customHeight="1" x14ac:dyDescent="0.45">
      <c r="B1" s="56"/>
      <c r="C1" s="134" t="s">
        <v>0</v>
      </c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5"/>
    </row>
    <row r="2" spans="2:20" ht="35.25" customHeight="1" x14ac:dyDescent="0.45">
      <c r="B2" s="57"/>
      <c r="C2" s="136" t="s">
        <v>1</v>
      </c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7"/>
    </row>
    <row r="3" spans="2:20" ht="35.25" customHeight="1" thickBot="1" x14ac:dyDescent="0.5">
      <c r="B3" s="54" t="s">
        <v>79</v>
      </c>
      <c r="C3" s="136" t="str">
        <f>سهام!C3</f>
        <v>برای ماه منتهی به 1399/11/30</v>
      </c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7"/>
    </row>
    <row r="4" spans="2:20" ht="35.25" customHeight="1" x14ac:dyDescent="0.45">
      <c r="B4" s="145" t="s">
        <v>18</v>
      </c>
      <c r="C4" s="146" t="s">
        <v>18</v>
      </c>
      <c r="D4" s="146" t="s">
        <v>18</v>
      </c>
      <c r="E4" s="146" t="s">
        <v>18</v>
      </c>
      <c r="F4" s="146" t="s">
        <v>18</v>
      </c>
      <c r="G4" s="146" t="s">
        <v>18</v>
      </c>
      <c r="H4" s="146" t="s">
        <v>18</v>
      </c>
      <c r="I4" s="146" t="str">
        <f>سهام!C4</f>
        <v>1399/10/30</v>
      </c>
      <c r="J4" s="146" t="s">
        <v>3</v>
      </c>
      <c r="K4" s="146" t="s">
        <v>3</v>
      </c>
      <c r="L4" s="146" t="s">
        <v>4</v>
      </c>
      <c r="M4" s="146" t="s">
        <v>4</v>
      </c>
      <c r="N4" s="146" t="s">
        <v>4</v>
      </c>
      <c r="O4" s="146" t="s">
        <v>4</v>
      </c>
      <c r="P4" s="146" t="str">
        <f>سهام!J4</f>
        <v>1399/11/30</v>
      </c>
      <c r="Q4" s="146" t="s">
        <v>5</v>
      </c>
      <c r="R4" s="146" t="s">
        <v>5</v>
      </c>
      <c r="S4" s="146" t="s">
        <v>5</v>
      </c>
      <c r="T4" s="149" t="s">
        <v>5</v>
      </c>
    </row>
    <row r="5" spans="2:20" ht="35.25" customHeight="1" x14ac:dyDescent="0.45">
      <c r="B5" s="147" t="s">
        <v>19</v>
      </c>
      <c r="C5" s="144" t="s">
        <v>20</v>
      </c>
      <c r="D5" s="144" t="s">
        <v>21</v>
      </c>
      <c r="E5" s="144" t="s">
        <v>22</v>
      </c>
      <c r="F5" s="144" t="s">
        <v>23</v>
      </c>
      <c r="G5" s="144" t="s">
        <v>24</v>
      </c>
      <c r="H5" s="144" t="s">
        <v>17</v>
      </c>
      <c r="I5" s="144" t="s">
        <v>6</v>
      </c>
      <c r="J5" s="144" t="s">
        <v>7</v>
      </c>
      <c r="K5" s="101" t="s">
        <v>8</v>
      </c>
      <c r="L5" s="144" t="s">
        <v>93</v>
      </c>
      <c r="M5" s="101" t="s">
        <v>94</v>
      </c>
      <c r="N5" s="144" t="s">
        <v>95</v>
      </c>
      <c r="O5" s="101" t="s">
        <v>10</v>
      </c>
      <c r="P5" s="144" t="s">
        <v>6</v>
      </c>
      <c r="Q5" s="101" t="s">
        <v>25</v>
      </c>
      <c r="R5" s="101" t="s">
        <v>7</v>
      </c>
      <c r="S5" s="101" t="s">
        <v>8</v>
      </c>
      <c r="T5" s="148" t="s">
        <v>12</v>
      </c>
    </row>
    <row r="6" spans="2:20" ht="39" customHeight="1" x14ac:dyDescent="0.45">
      <c r="B6" s="147" t="s">
        <v>19</v>
      </c>
      <c r="C6" s="144" t="s">
        <v>20</v>
      </c>
      <c r="D6" s="144" t="s">
        <v>21</v>
      </c>
      <c r="E6" s="144" t="s">
        <v>22</v>
      </c>
      <c r="F6" s="144" t="s">
        <v>23</v>
      </c>
      <c r="G6" s="144" t="s">
        <v>24</v>
      </c>
      <c r="H6" s="144" t="s">
        <v>17</v>
      </c>
      <c r="I6" s="144" t="s">
        <v>6</v>
      </c>
      <c r="J6" s="144" t="s">
        <v>7</v>
      </c>
      <c r="K6" s="101" t="s">
        <v>92</v>
      </c>
      <c r="L6" s="144" t="s">
        <v>6</v>
      </c>
      <c r="M6" s="101" t="s">
        <v>92</v>
      </c>
      <c r="N6" s="144" t="s">
        <v>6</v>
      </c>
      <c r="O6" s="101" t="s">
        <v>92</v>
      </c>
      <c r="P6" s="144" t="s">
        <v>6</v>
      </c>
      <c r="Q6" s="101" t="s">
        <v>92</v>
      </c>
      <c r="R6" s="101" t="s">
        <v>92</v>
      </c>
      <c r="S6" s="101" t="s">
        <v>92</v>
      </c>
      <c r="T6" s="148" t="s">
        <v>12</v>
      </c>
    </row>
    <row r="7" spans="2:20" s="69" customFormat="1" ht="54" customHeight="1" thickBot="1" x14ac:dyDescent="0.5">
      <c r="B7" s="102" t="s">
        <v>77</v>
      </c>
      <c r="C7" s="103" t="s">
        <v>77</v>
      </c>
      <c r="D7" s="103" t="s">
        <v>77</v>
      </c>
      <c r="E7" s="103" t="s">
        <v>77</v>
      </c>
      <c r="F7" s="103" t="s">
        <v>77</v>
      </c>
      <c r="G7" s="103" t="s">
        <v>77</v>
      </c>
      <c r="H7" s="103" t="s">
        <v>77</v>
      </c>
      <c r="I7" s="104">
        <v>0</v>
      </c>
      <c r="J7" s="104">
        <v>0</v>
      </c>
      <c r="K7" s="104">
        <v>0</v>
      </c>
      <c r="L7" s="105">
        <v>0</v>
      </c>
      <c r="M7" s="105">
        <v>0</v>
      </c>
      <c r="N7" s="104">
        <v>0</v>
      </c>
      <c r="O7" s="104">
        <v>0</v>
      </c>
      <c r="P7" s="105">
        <v>0</v>
      </c>
      <c r="Q7" s="105">
        <v>0</v>
      </c>
      <c r="R7" s="105">
        <v>0</v>
      </c>
      <c r="S7" s="105">
        <v>0</v>
      </c>
      <c r="T7" s="106">
        <v>0</v>
      </c>
    </row>
  </sheetData>
  <mergeCells count="20">
    <mergeCell ref="L4:O4"/>
    <mergeCell ref="P5:P6"/>
    <mergeCell ref="L5:L6"/>
    <mergeCell ref="N5:N6"/>
    <mergeCell ref="C1:T1"/>
    <mergeCell ref="C2:T2"/>
    <mergeCell ref="C3:T3"/>
    <mergeCell ref="G5:G6"/>
    <mergeCell ref="H5:H6"/>
    <mergeCell ref="B4:H4"/>
    <mergeCell ref="I5:I6"/>
    <mergeCell ref="J5:J6"/>
    <mergeCell ref="B5:B6"/>
    <mergeCell ref="C5:C6"/>
    <mergeCell ref="D5:D6"/>
    <mergeCell ref="E5:E6"/>
    <mergeCell ref="F5:F6"/>
    <mergeCell ref="I4:K4"/>
    <mergeCell ref="T5:T6"/>
    <mergeCell ref="P4:T4"/>
  </mergeCells>
  <printOptions horizontalCentered="1" verticalCentered="1"/>
  <pageMargins left="0.7" right="0.7" top="0.75" bottom="0.75" header="0.3" footer="0.3"/>
  <pageSetup paperSize="9" scale="3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6"/>
  <sheetViews>
    <sheetView rightToLeft="1" view="pageBreakPreview" zoomScale="90" zoomScaleNormal="100" zoomScaleSheetLayoutView="90" workbookViewId="0">
      <selection activeCell="E14" sqref="E14"/>
    </sheetView>
  </sheetViews>
  <sheetFormatPr defaultRowHeight="18.75" x14ac:dyDescent="0.45"/>
  <cols>
    <col min="1" max="1" width="3.7109375" style="1" customWidth="1"/>
    <col min="2" max="3" width="9.140625" style="1" customWidth="1"/>
    <col min="4" max="4" width="12.42578125" style="1" customWidth="1"/>
    <col min="5" max="5" width="15.140625" style="1" customWidth="1"/>
    <col min="6" max="6" width="12.28515625" style="1" customWidth="1"/>
    <col min="7" max="7" width="20.140625" style="1" customWidth="1"/>
    <col min="8" max="8" width="9.140625" style="1" customWidth="1"/>
    <col min="9" max="9" width="2.85546875" style="1" customWidth="1"/>
    <col min="10" max="16384" width="9.140625" style="1"/>
  </cols>
  <sheetData>
    <row r="1" spans="2:8" ht="24" x14ac:dyDescent="0.45">
      <c r="B1" s="30"/>
      <c r="C1" s="150" t="s">
        <v>0</v>
      </c>
      <c r="D1" s="150"/>
      <c r="E1" s="150"/>
      <c r="F1" s="150"/>
      <c r="G1" s="150"/>
      <c r="H1" s="151"/>
    </row>
    <row r="2" spans="2:8" ht="24" x14ac:dyDescent="0.45">
      <c r="B2" s="29"/>
      <c r="C2" s="136" t="s">
        <v>1</v>
      </c>
      <c r="D2" s="136"/>
      <c r="E2" s="136"/>
      <c r="F2" s="136"/>
      <c r="G2" s="136"/>
      <c r="H2" s="152"/>
    </row>
    <row r="3" spans="2:8" ht="24" x14ac:dyDescent="0.45">
      <c r="B3" s="31" t="s">
        <v>79</v>
      </c>
      <c r="C3" s="153" t="str">
        <f>سهام!C3</f>
        <v>برای ماه منتهی به 1399/11/30</v>
      </c>
      <c r="D3" s="153"/>
      <c r="E3" s="153"/>
      <c r="F3" s="153"/>
      <c r="G3" s="153"/>
      <c r="H3" s="154"/>
    </row>
    <row r="4" spans="2:8" x14ac:dyDescent="0.45">
      <c r="B4" s="156" t="s">
        <v>2</v>
      </c>
      <c r="C4" s="156" t="str">
        <f>C3</f>
        <v>برای ماه منتهی به 1399/11/30</v>
      </c>
      <c r="D4" s="156" t="s">
        <v>5</v>
      </c>
      <c r="E4" s="156" t="s">
        <v>5</v>
      </c>
      <c r="F4" s="156" t="s">
        <v>5</v>
      </c>
      <c r="G4" s="156" t="s">
        <v>5</v>
      </c>
      <c r="H4" s="156" t="s">
        <v>5</v>
      </c>
    </row>
    <row r="5" spans="2:8" ht="33.75" customHeight="1" x14ac:dyDescent="0.45">
      <c r="B5" s="155" t="s">
        <v>2</v>
      </c>
      <c r="C5" s="155" t="s">
        <v>6</v>
      </c>
      <c r="D5" s="155" t="s">
        <v>26</v>
      </c>
      <c r="E5" s="155" t="s">
        <v>27</v>
      </c>
      <c r="F5" s="155" t="s">
        <v>28</v>
      </c>
      <c r="G5" s="155" t="s">
        <v>29</v>
      </c>
      <c r="H5" s="155" t="s">
        <v>30</v>
      </c>
    </row>
    <row r="6" spans="2:8" s="7" customFormat="1" ht="24" x14ac:dyDescent="0.25">
      <c r="B6" s="8" t="s">
        <v>77</v>
      </c>
      <c r="C6" s="25">
        <v>0</v>
      </c>
      <c r="D6" s="25">
        <v>0</v>
      </c>
      <c r="E6" s="25">
        <v>0</v>
      </c>
      <c r="F6" s="25">
        <v>0</v>
      </c>
      <c r="G6" s="25">
        <v>0</v>
      </c>
      <c r="H6" s="25">
        <v>0</v>
      </c>
    </row>
  </sheetData>
  <mergeCells count="11">
    <mergeCell ref="B4:B5"/>
    <mergeCell ref="C5"/>
    <mergeCell ref="D5"/>
    <mergeCell ref="E5"/>
    <mergeCell ref="F5"/>
    <mergeCell ref="C1:H1"/>
    <mergeCell ref="C2:H2"/>
    <mergeCell ref="C3:H3"/>
    <mergeCell ref="G5"/>
    <mergeCell ref="H5"/>
    <mergeCell ref="C4:H4"/>
  </mergeCells>
  <printOptions horizontalCentered="1" verticalCentered="1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7"/>
  <sheetViews>
    <sheetView rightToLeft="1" view="pageBreakPreview" zoomScale="90" zoomScaleNormal="100" zoomScaleSheetLayoutView="90" workbookViewId="0">
      <selection activeCell="G13" sqref="G13"/>
    </sheetView>
  </sheetViews>
  <sheetFormatPr defaultRowHeight="18.75" x14ac:dyDescent="0.45"/>
  <cols>
    <col min="1" max="1" width="3" style="1" customWidth="1"/>
    <col min="2" max="2" width="13.140625" style="1" customWidth="1"/>
    <col min="3" max="3" width="11.42578125" style="1" bestFit="1" customWidth="1"/>
    <col min="4" max="17" width="9.140625" style="1" customWidth="1"/>
    <col min="18" max="18" width="3.28515625" style="1" customWidth="1"/>
    <col min="19" max="16384" width="9.140625" style="1"/>
  </cols>
  <sheetData>
    <row r="1" spans="2:17" ht="24" x14ac:dyDescent="0.45">
      <c r="B1" s="30"/>
      <c r="C1" s="150" t="s">
        <v>0</v>
      </c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1"/>
    </row>
    <row r="2" spans="2:17" ht="24" x14ac:dyDescent="0.45">
      <c r="B2" s="29"/>
      <c r="C2" s="136" t="s">
        <v>1</v>
      </c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52"/>
    </row>
    <row r="3" spans="2:17" ht="24" x14ac:dyDescent="0.45">
      <c r="B3" s="31" t="s">
        <v>79</v>
      </c>
      <c r="C3" s="153" t="str">
        <f>سهام!C3</f>
        <v>برای ماه منتهی به 1399/11/30</v>
      </c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4"/>
    </row>
    <row r="4" spans="2:17" x14ac:dyDescent="0.45">
      <c r="B4" s="118" t="s">
        <v>31</v>
      </c>
      <c r="C4" s="118" t="s">
        <v>31</v>
      </c>
      <c r="D4" s="118" t="s">
        <v>31</v>
      </c>
      <c r="E4" s="118" t="s">
        <v>31</v>
      </c>
      <c r="F4" s="118" t="s">
        <v>31</v>
      </c>
      <c r="G4" s="118" t="str">
        <f>سهام!C4</f>
        <v>1399/10/30</v>
      </c>
      <c r="H4" s="118" t="s">
        <v>3</v>
      </c>
      <c r="I4" s="118" t="s">
        <v>3</v>
      </c>
      <c r="J4" s="118" t="s">
        <v>4</v>
      </c>
      <c r="K4" s="118" t="s">
        <v>4</v>
      </c>
      <c r="L4" s="118" t="s">
        <v>4</v>
      </c>
      <c r="M4" s="118" t="s">
        <v>4</v>
      </c>
      <c r="N4" s="118" t="str">
        <f>سهام!J4</f>
        <v>1399/11/30</v>
      </c>
      <c r="O4" s="118" t="s">
        <v>5</v>
      </c>
      <c r="P4" s="118" t="s">
        <v>5</v>
      </c>
      <c r="Q4" s="118" t="s">
        <v>5</v>
      </c>
    </row>
    <row r="5" spans="2:17" ht="29.25" customHeight="1" x14ac:dyDescent="0.45">
      <c r="B5" s="157" t="s">
        <v>32</v>
      </c>
      <c r="C5" s="157" t="s">
        <v>23</v>
      </c>
      <c r="D5" s="157" t="s">
        <v>24</v>
      </c>
      <c r="E5" s="157" t="s">
        <v>33</v>
      </c>
      <c r="F5" s="157" t="s">
        <v>21</v>
      </c>
      <c r="G5" s="157" t="s">
        <v>6</v>
      </c>
      <c r="H5" s="157" t="s">
        <v>7</v>
      </c>
      <c r="I5" s="157" t="s">
        <v>8</v>
      </c>
      <c r="J5" s="157" t="s">
        <v>9</v>
      </c>
      <c r="K5" s="157" t="s">
        <v>9</v>
      </c>
      <c r="L5" s="157" t="s">
        <v>10</v>
      </c>
      <c r="M5" s="157" t="s">
        <v>10</v>
      </c>
      <c r="N5" s="157" t="s">
        <v>6</v>
      </c>
      <c r="O5" s="157" t="s">
        <v>7</v>
      </c>
      <c r="P5" s="157" t="s">
        <v>8</v>
      </c>
      <c r="Q5" s="157" t="s">
        <v>34</v>
      </c>
    </row>
    <row r="6" spans="2:17" ht="31.5" customHeight="1" x14ac:dyDescent="0.45">
      <c r="B6" s="157" t="s">
        <v>32</v>
      </c>
      <c r="C6" s="157" t="s">
        <v>23</v>
      </c>
      <c r="D6" s="157" t="s">
        <v>24</v>
      </c>
      <c r="E6" s="157" t="s">
        <v>33</v>
      </c>
      <c r="F6" s="157" t="s">
        <v>21</v>
      </c>
      <c r="G6" s="157" t="s">
        <v>6</v>
      </c>
      <c r="H6" s="157" t="s">
        <v>7</v>
      </c>
      <c r="I6" s="157" t="s">
        <v>8</v>
      </c>
      <c r="J6" s="157" t="s">
        <v>6</v>
      </c>
      <c r="K6" s="157" t="s">
        <v>7</v>
      </c>
      <c r="L6" s="157" t="s">
        <v>6</v>
      </c>
      <c r="M6" s="157" t="s">
        <v>13</v>
      </c>
      <c r="N6" s="157" t="s">
        <v>6</v>
      </c>
      <c r="O6" s="157" t="s">
        <v>7</v>
      </c>
      <c r="P6" s="157" t="s">
        <v>8</v>
      </c>
      <c r="Q6" s="157" t="s">
        <v>34</v>
      </c>
    </row>
    <row r="7" spans="2:17" s="9" customFormat="1" ht="24" x14ac:dyDescent="0.6">
      <c r="B7" s="26" t="s">
        <v>77</v>
      </c>
      <c r="C7" s="26" t="s">
        <v>77</v>
      </c>
      <c r="D7" s="15">
        <v>0</v>
      </c>
      <c r="E7" s="15">
        <v>0</v>
      </c>
      <c r="F7" s="26" t="s">
        <v>77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>
        <v>0</v>
      </c>
      <c r="Q7" s="15">
        <v>0</v>
      </c>
    </row>
  </sheetData>
  <mergeCells count="25">
    <mergeCell ref="C1:Q1"/>
    <mergeCell ref="C2:Q2"/>
    <mergeCell ref="C3:Q3"/>
    <mergeCell ref="G5:G6"/>
    <mergeCell ref="H5:H6"/>
    <mergeCell ref="I5:I6"/>
    <mergeCell ref="G4:I4"/>
    <mergeCell ref="J4:M4"/>
    <mergeCell ref="N5:N6"/>
    <mergeCell ref="O5:O6"/>
    <mergeCell ref="P5:P6"/>
    <mergeCell ref="Q5:Q6"/>
    <mergeCell ref="N4:Q4"/>
    <mergeCell ref="J6"/>
    <mergeCell ref="K6"/>
    <mergeCell ref="J5:K5"/>
    <mergeCell ref="L6"/>
    <mergeCell ref="M6"/>
    <mergeCell ref="L5:M5"/>
    <mergeCell ref="B4:F4"/>
    <mergeCell ref="B5:B6"/>
    <mergeCell ref="C5:C6"/>
    <mergeCell ref="D5:D6"/>
    <mergeCell ref="E5:E6"/>
    <mergeCell ref="F5:F6"/>
  </mergeCells>
  <printOptions horizontalCentered="1" verticalCentered="1"/>
  <pageMargins left="0.7" right="0.7" top="0.75" bottom="0.75" header="0.3" footer="0.3"/>
  <pageSetup paperSize="9" scale="8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2"/>
  <sheetViews>
    <sheetView rightToLeft="1" view="pageBreakPreview" zoomScaleNormal="100" zoomScaleSheetLayoutView="100" workbookViewId="0">
      <selection activeCell="D11" sqref="D11"/>
    </sheetView>
  </sheetViews>
  <sheetFormatPr defaultRowHeight="18.75" x14ac:dyDescent="0.45"/>
  <cols>
    <col min="1" max="1" width="3.5703125" style="1" customWidth="1"/>
    <col min="2" max="2" width="24.7109375" style="1" customWidth="1"/>
    <col min="3" max="3" width="18.85546875" style="1" bestFit="1" customWidth="1"/>
    <col min="4" max="4" width="13.42578125" style="1" bestFit="1" customWidth="1"/>
    <col min="5" max="5" width="12" style="1" bestFit="1" customWidth="1"/>
    <col min="6" max="6" width="9.140625" style="1" customWidth="1"/>
    <col min="7" max="7" width="17.42578125" style="1" customWidth="1"/>
    <col min="8" max="8" width="18.85546875" style="1" bestFit="1" customWidth="1"/>
    <col min="9" max="9" width="18.140625" style="1" customWidth="1"/>
    <col min="10" max="10" width="17.140625" style="1" customWidth="1"/>
    <col min="11" max="11" width="13.140625" style="1" customWidth="1"/>
    <col min="12" max="12" width="3.5703125" style="1" customWidth="1"/>
    <col min="13" max="16384" width="9.140625" style="1"/>
  </cols>
  <sheetData>
    <row r="1" spans="2:11" ht="24" x14ac:dyDescent="0.45">
      <c r="B1" s="30"/>
      <c r="C1" s="150" t="s">
        <v>0</v>
      </c>
      <c r="D1" s="150"/>
      <c r="E1" s="150"/>
      <c r="F1" s="150"/>
      <c r="G1" s="150"/>
      <c r="H1" s="150"/>
      <c r="I1" s="150"/>
      <c r="J1" s="150"/>
      <c r="K1" s="151"/>
    </row>
    <row r="2" spans="2:11" ht="24" x14ac:dyDescent="0.45">
      <c r="B2" s="29"/>
      <c r="C2" s="136" t="s">
        <v>1</v>
      </c>
      <c r="D2" s="136"/>
      <c r="E2" s="136"/>
      <c r="F2" s="136"/>
      <c r="G2" s="136"/>
      <c r="H2" s="136"/>
      <c r="I2" s="136"/>
      <c r="J2" s="136"/>
      <c r="K2" s="152"/>
    </row>
    <row r="3" spans="2:11" ht="24" x14ac:dyDescent="0.45">
      <c r="B3" s="31" t="s">
        <v>79</v>
      </c>
      <c r="C3" s="153" t="str">
        <f>سهام!C3</f>
        <v>برای ماه منتهی به 1399/11/30</v>
      </c>
      <c r="D3" s="153"/>
      <c r="E3" s="153"/>
      <c r="F3" s="153"/>
      <c r="G3" s="153"/>
      <c r="H3" s="153"/>
      <c r="I3" s="153"/>
      <c r="J3" s="153"/>
      <c r="K3" s="154"/>
    </row>
    <row r="4" spans="2:11" x14ac:dyDescent="0.45">
      <c r="B4" s="118" t="s">
        <v>35</v>
      </c>
      <c r="C4" s="118" t="s">
        <v>36</v>
      </c>
      <c r="D4" s="118" t="s">
        <v>36</v>
      </c>
      <c r="E4" s="118" t="s">
        <v>36</v>
      </c>
      <c r="F4" s="118" t="s">
        <v>36</v>
      </c>
      <c r="G4" s="118" t="str">
        <f>سهام!C4</f>
        <v>1399/10/30</v>
      </c>
      <c r="H4" s="118" t="s">
        <v>4</v>
      </c>
      <c r="I4" s="118" t="s">
        <v>4</v>
      </c>
      <c r="J4" s="118" t="str">
        <f>سهام!J4</f>
        <v>1399/11/30</v>
      </c>
      <c r="K4" s="118" t="s">
        <v>5</v>
      </c>
    </row>
    <row r="5" spans="2:11" ht="39" customHeight="1" x14ac:dyDescent="0.45">
      <c r="B5" s="118" t="s">
        <v>35</v>
      </c>
      <c r="C5" s="118" t="s">
        <v>37</v>
      </c>
      <c r="D5" s="118" t="s">
        <v>38</v>
      </c>
      <c r="E5" s="118" t="s">
        <v>39</v>
      </c>
      <c r="F5" s="118" t="s">
        <v>24</v>
      </c>
      <c r="G5" s="118" t="s">
        <v>40</v>
      </c>
      <c r="H5" s="118" t="s">
        <v>41</v>
      </c>
      <c r="I5" s="118" t="s">
        <v>42</v>
      </c>
      <c r="J5" s="118" t="s">
        <v>40</v>
      </c>
      <c r="K5" s="157" t="s">
        <v>34</v>
      </c>
    </row>
    <row r="6" spans="2:11" s="6" customFormat="1" ht="33.75" customHeight="1" x14ac:dyDescent="0.25">
      <c r="B6" s="3" t="s">
        <v>43</v>
      </c>
      <c r="C6" s="64">
        <v>1349301287911</v>
      </c>
      <c r="D6" s="3" t="s">
        <v>90</v>
      </c>
      <c r="E6" s="3" t="s">
        <v>91</v>
      </c>
      <c r="F6" s="3">
        <v>10</v>
      </c>
      <c r="G6" s="4">
        <v>486260838440</v>
      </c>
      <c r="H6" s="4">
        <v>1104381831950</v>
      </c>
      <c r="I6" s="4">
        <v>1350267315929</v>
      </c>
      <c r="J6" s="4">
        <v>240375354461</v>
      </c>
      <c r="K6" s="78" t="s">
        <v>115</v>
      </c>
    </row>
    <row r="7" spans="2:11" s="6" customFormat="1" ht="33.75" customHeight="1" x14ac:dyDescent="0.25">
      <c r="B7" s="3" t="s">
        <v>96</v>
      </c>
      <c r="C7" s="64">
        <v>200048775001</v>
      </c>
      <c r="D7" s="3" t="s">
        <v>90</v>
      </c>
      <c r="E7" s="3" t="s">
        <v>114</v>
      </c>
      <c r="F7" s="3">
        <v>10</v>
      </c>
      <c r="G7" s="4">
        <v>268665</v>
      </c>
      <c r="H7" s="4">
        <v>0</v>
      </c>
      <c r="I7" s="4">
        <v>0</v>
      </c>
      <c r="J7" s="4">
        <v>268665</v>
      </c>
      <c r="K7" s="4">
        <v>0</v>
      </c>
    </row>
    <row r="8" spans="2:11" ht="21" x14ac:dyDescent="0.55000000000000004">
      <c r="B8" s="158" t="s">
        <v>66</v>
      </c>
      <c r="C8" s="159"/>
      <c r="D8" s="159"/>
      <c r="E8" s="159"/>
      <c r="F8" s="160"/>
      <c r="G8" s="71">
        <f>SUM(G6:G7)</f>
        <v>486261107105</v>
      </c>
      <c r="H8" s="16">
        <f>SUM(H6:H7)</f>
        <v>1104381831950</v>
      </c>
      <c r="I8" s="16">
        <f>SUM(I6:I7)</f>
        <v>1350267315929</v>
      </c>
      <c r="J8" s="16">
        <f>SUM(J6:J7)</f>
        <v>240375623126</v>
      </c>
      <c r="K8" s="90">
        <v>2.97</v>
      </c>
    </row>
    <row r="9" spans="2:11" x14ac:dyDescent="0.45">
      <c r="H9" s="10"/>
    </row>
    <row r="11" spans="2:11" x14ac:dyDescent="0.45">
      <c r="I11" s="70"/>
    </row>
    <row r="12" spans="2:11" x14ac:dyDescent="0.45">
      <c r="K12" s="95"/>
    </row>
  </sheetData>
  <mergeCells count="18">
    <mergeCell ref="H5"/>
    <mergeCell ref="I5"/>
    <mergeCell ref="B8:F8"/>
    <mergeCell ref="H4:I4"/>
    <mergeCell ref="B4:B5"/>
    <mergeCell ref="C5"/>
    <mergeCell ref="C1:K1"/>
    <mergeCell ref="C2:K2"/>
    <mergeCell ref="C3:K3"/>
    <mergeCell ref="D5"/>
    <mergeCell ref="E5"/>
    <mergeCell ref="F5"/>
    <mergeCell ref="C4:F4"/>
    <mergeCell ref="J5"/>
    <mergeCell ref="K5"/>
    <mergeCell ref="J4:K4"/>
    <mergeCell ref="G5"/>
    <mergeCell ref="G4"/>
  </mergeCells>
  <printOptions horizontalCentered="1" verticalCentered="1"/>
  <pageMargins left="0.7" right="0.7" top="0.75" bottom="0.75" header="0.3" footer="0.3"/>
  <pageSetup paperSize="9" scale="7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B1:K9"/>
  <sheetViews>
    <sheetView rightToLeft="1" view="pageBreakPreview" zoomScale="80" zoomScaleNormal="100" zoomScaleSheetLayoutView="80" workbookViewId="0">
      <selection activeCell="F15" sqref="F15"/>
    </sheetView>
  </sheetViews>
  <sheetFormatPr defaultRowHeight="18.75" x14ac:dyDescent="0.45"/>
  <cols>
    <col min="1" max="1" width="5" style="1" customWidth="1"/>
    <col min="2" max="2" width="33.140625" style="1" bestFit="1" customWidth="1"/>
    <col min="3" max="3" width="13.85546875" style="1" bestFit="1" customWidth="1"/>
    <col min="4" max="4" width="11.5703125" style="1" bestFit="1" customWidth="1"/>
    <col min="5" max="5" width="9.140625" style="1" customWidth="1"/>
    <col min="6" max="6" width="20.5703125" style="1" bestFit="1" customWidth="1"/>
    <col min="7" max="7" width="12" style="1" bestFit="1" customWidth="1"/>
    <col min="8" max="8" width="20.5703125" style="1" bestFit="1" customWidth="1"/>
    <col min="9" max="9" width="20.7109375" style="1" bestFit="1" customWidth="1"/>
    <col min="10" max="10" width="11.42578125" style="1" bestFit="1" customWidth="1"/>
    <col min="11" max="11" width="20.7109375" style="1" bestFit="1" customWidth="1"/>
    <col min="12" max="12" width="2.85546875" style="1" customWidth="1"/>
    <col min="13" max="13" width="9.140625" style="1"/>
    <col min="14" max="14" width="32.140625" style="1" customWidth="1"/>
    <col min="15" max="16384" width="9.140625" style="1"/>
  </cols>
  <sheetData>
    <row r="1" spans="2:11" ht="24" x14ac:dyDescent="0.45">
      <c r="B1" s="164" t="s">
        <v>0</v>
      </c>
      <c r="C1" s="150"/>
      <c r="D1" s="150"/>
      <c r="E1" s="150"/>
      <c r="F1" s="150"/>
      <c r="G1" s="150"/>
      <c r="H1" s="150"/>
      <c r="I1" s="150"/>
      <c r="J1" s="150"/>
      <c r="K1" s="151"/>
    </row>
    <row r="2" spans="2:11" ht="24" x14ac:dyDescent="0.45">
      <c r="B2" s="165" t="s">
        <v>44</v>
      </c>
      <c r="C2" s="136"/>
      <c r="D2" s="136"/>
      <c r="E2" s="136"/>
      <c r="F2" s="136"/>
      <c r="G2" s="136"/>
      <c r="H2" s="136"/>
      <c r="I2" s="136"/>
      <c r="J2" s="136"/>
      <c r="K2" s="152"/>
    </row>
    <row r="3" spans="2:11" ht="24" x14ac:dyDescent="0.45">
      <c r="B3" s="166" t="str">
        <f>سهام!C3</f>
        <v>برای ماه منتهی به 1399/11/30</v>
      </c>
      <c r="C3" s="153"/>
      <c r="D3" s="153"/>
      <c r="E3" s="153"/>
      <c r="F3" s="153"/>
      <c r="G3" s="153"/>
      <c r="H3" s="153"/>
      <c r="I3" s="153"/>
      <c r="J3" s="153"/>
      <c r="K3" s="154"/>
    </row>
    <row r="4" spans="2:11" ht="24" x14ac:dyDescent="0.45">
      <c r="B4" s="31" t="s">
        <v>79</v>
      </c>
      <c r="C4" s="44"/>
      <c r="D4" s="44"/>
      <c r="E4" s="44"/>
      <c r="F4" s="44"/>
      <c r="G4" s="44"/>
      <c r="H4" s="44"/>
      <c r="I4" s="44"/>
      <c r="J4" s="44"/>
      <c r="K4" s="45"/>
    </row>
    <row r="5" spans="2:11" ht="33" customHeight="1" x14ac:dyDescent="0.45">
      <c r="B5" s="118" t="s">
        <v>45</v>
      </c>
      <c r="C5" s="118" t="s">
        <v>45</v>
      </c>
      <c r="D5" s="118" t="s">
        <v>45</v>
      </c>
      <c r="E5" s="118" t="s">
        <v>45</v>
      </c>
      <c r="F5" s="118" t="s">
        <v>46</v>
      </c>
      <c r="G5" s="118" t="s">
        <v>46</v>
      </c>
      <c r="H5" s="118" t="s">
        <v>46</v>
      </c>
      <c r="I5" s="118" t="s">
        <v>47</v>
      </c>
      <c r="J5" s="118" t="s">
        <v>47</v>
      </c>
      <c r="K5" s="118" t="s">
        <v>47</v>
      </c>
    </row>
    <row r="6" spans="2:11" ht="28.5" customHeight="1" x14ac:dyDescent="0.45">
      <c r="B6" s="118" t="s">
        <v>48</v>
      </c>
      <c r="C6" s="118" t="s">
        <v>49</v>
      </c>
      <c r="D6" s="118" t="s">
        <v>23</v>
      </c>
      <c r="E6" s="118" t="s">
        <v>24</v>
      </c>
      <c r="F6" s="118" t="s">
        <v>50</v>
      </c>
      <c r="G6" s="118" t="s">
        <v>51</v>
      </c>
      <c r="H6" s="118" t="s">
        <v>52</v>
      </c>
      <c r="I6" s="118" t="s">
        <v>50</v>
      </c>
      <c r="J6" s="118" t="s">
        <v>51</v>
      </c>
      <c r="K6" s="118" t="s">
        <v>52</v>
      </c>
    </row>
    <row r="7" spans="2:11" ht="28.5" customHeight="1" x14ac:dyDescent="0.45">
      <c r="B7" s="89" t="s">
        <v>43</v>
      </c>
      <c r="C7" s="89">
        <v>1</v>
      </c>
      <c r="D7" s="89">
        <v>1</v>
      </c>
      <c r="E7" s="89">
        <v>10</v>
      </c>
      <c r="F7" s="93">
        <v>306270684</v>
      </c>
      <c r="G7" s="72">
        <v>0</v>
      </c>
      <c r="H7" s="93">
        <v>306270684</v>
      </c>
      <c r="I7" s="93">
        <v>1495610448</v>
      </c>
      <c r="J7" s="72">
        <v>0</v>
      </c>
      <c r="K7" s="93">
        <v>1495610448</v>
      </c>
    </row>
    <row r="8" spans="2:11" ht="28.5" customHeight="1" x14ac:dyDescent="0.45">
      <c r="B8" s="89" t="s">
        <v>96</v>
      </c>
      <c r="C8" s="89">
        <v>1</v>
      </c>
      <c r="D8" s="89">
        <v>30</v>
      </c>
      <c r="E8" s="89">
        <v>10</v>
      </c>
      <c r="F8" s="72">
        <v>0</v>
      </c>
      <c r="G8" s="72">
        <v>0</v>
      </c>
      <c r="H8" s="72">
        <v>0</v>
      </c>
      <c r="I8" s="93">
        <v>10810</v>
      </c>
      <c r="J8" s="72">
        <v>0</v>
      </c>
      <c r="K8" s="93">
        <v>10810</v>
      </c>
    </row>
    <row r="9" spans="2:11" ht="36.75" customHeight="1" x14ac:dyDescent="0.45">
      <c r="B9" s="161" t="s">
        <v>66</v>
      </c>
      <c r="C9" s="162"/>
      <c r="D9" s="162"/>
      <c r="E9" s="163"/>
      <c r="F9" s="73">
        <f>SUM(F7:F8)</f>
        <v>306270684</v>
      </c>
      <c r="G9" s="72">
        <v>0</v>
      </c>
      <c r="H9" s="73">
        <f>SUM(H7:H8)</f>
        <v>306270684</v>
      </c>
      <c r="I9" s="73">
        <f>SUM(I7:I8)</f>
        <v>1495621258</v>
      </c>
      <c r="J9" s="72">
        <f>SUM(J7:J8)</f>
        <v>0</v>
      </c>
      <c r="K9" s="73">
        <f>SUM(K7:K8)</f>
        <v>1495621258</v>
      </c>
    </row>
  </sheetData>
  <mergeCells count="17">
    <mergeCell ref="D6"/>
    <mergeCell ref="E6"/>
    <mergeCell ref="B5:E5"/>
    <mergeCell ref="B9:E9"/>
    <mergeCell ref="B1:K1"/>
    <mergeCell ref="B2:K2"/>
    <mergeCell ref="B3:K3"/>
    <mergeCell ref="J6"/>
    <mergeCell ref="K6"/>
    <mergeCell ref="I5:K5"/>
    <mergeCell ref="F6"/>
    <mergeCell ref="G6"/>
    <mergeCell ref="H6"/>
    <mergeCell ref="F5:H5"/>
    <mergeCell ref="I6"/>
    <mergeCell ref="B6"/>
    <mergeCell ref="C6"/>
  </mergeCells>
  <printOptions horizontalCentered="1" verticalCentered="1"/>
  <pageMargins left="0.7" right="0.7" top="0.75" bottom="0.75" header="0.3" footer="0.3"/>
  <pageSetup paperSize="9" scale="7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9"/>
  <sheetViews>
    <sheetView rightToLeft="1" view="pageBreakPreview" zoomScaleNormal="100" zoomScaleSheetLayoutView="100" workbookViewId="0">
      <selection activeCell="E13" sqref="E13"/>
    </sheetView>
  </sheetViews>
  <sheetFormatPr defaultRowHeight="18.75" x14ac:dyDescent="0.45"/>
  <cols>
    <col min="1" max="1" width="5" style="1" customWidth="1"/>
    <col min="2" max="2" width="27.42578125" style="1" customWidth="1"/>
    <col min="3" max="3" width="12.42578125" style="1" customWidth="1"/>
    <col min="4" max="4" width="14.7109375" style="1" customWidth="1"/>
    <col min="5" max="5" width="11" style="1" customWidth="1"/>
    <col min="6" max="6" width="16.28515625" style="1" customWidth="1"/>
    <col min="7" max="7" width="15.28515625" style="1" bestFit="1" customWidth="1"/>
    <col min="8" max="8" width="19.28515625" style="1" customWidth="1"/>
    <col min="9" max="9" width="17.28515625" style="1" customWidth="1"/>
    <col min="10" max="10" width="17.42578125" style="1" customWidth="1"/>
    <col min="11" max="11" width="17" style="1" customWidth="1"/>
    <col min="12" max="12" width="7.140625" style="1" customWidth="1"/>
    <col min="13" max="16384" width="9.140625" style="1"/>
  </cols>
  <sheetData>
    <row r="1" spans="2:11" ht="24" x14ac:dyDescent="0.45">
      <c r="B1" s="30"/>
      <c r="C1" s="150" t="s">
        <v>0</v>
      </c>
      <c r="D1" s="150"/>
      <c r="E1" s="150"/>
      <c r="F1" s="150"/>
      <c r="G1" s="150"/>
      <c r="H1" s="150"/>
      <c r="I1" s="150"/>
      <c r="J1" s="150"/>
      <c r="K1" s="151"/>
    </row>
    <row r="2" spans="2:11" ht="24" x14ac:dyDescent="0.45">
      <c r="B2" s="29"/>
      <c r="C2" s="136" t="s">
        <v>44</v>
      </c>
      <c r="D2" s="136"/>
      <c r="E2" s="136"/>
      <c r="F2" s="136"/>
      <c r="G2" s="136"/>
      <c r="H2" s="136"/>
      <c r="I2" s="136"/>
      <c r="J2" s="136"/>
      <c r="K2" s="152"/>
    </row>
    <row r="3" spans="2:11" ht="24" x14ac:dyDescent="0.45">
      <c r="B3" s="31" t="s">
        <v>79</v>
      </c>
      <c r="C3" s="153" t="str">
        <f>سهام!C3</f>
        <v>برای ماه منتهی به 1399/11/30</v>
      </c>
      <c r="D3" s="153"/>
      <c r="E3" s="153"/>
      <c r="F3" s="153"/>
      <c r="G3" s="153"/>
      <c r="H3" s="153"/>
      <c r="I3" s="153"/>
      <c r="J3" s="153"/>
      <c r="K3" s="154"/>
    </row>
    <row r="4" spans="2:11" x14ac:dyDescent="0.45">
      <c r="B4" s="118" t="s">
        <v>2</v>
      </c>
      <c r="C4" s="118" t="s">
        <v>53</v>
      </c>
      <c r="D4" s="118" t="s">
        <v>53</v>
      </c>
      <c r="E4" s="118" t="s">
        <v>53</v>
      </c>
      <c r="F4" s="118" t="s">
        <v>46</v>
      </c>
      <c r="G4" s="118" t="s">
        <v>46</v>
      </c>
      <c r="H4" s="118" t="s">
        <v>46</v>
      </c>
      <c r="I4" s="118" t="s">
        <v>47</v>
      </c>
      <c r="J4" s="118" t="s">
        <v>47</v>
      </c>
      <c r="K4" s="118" t="s">
        <v>47</v>
      </c>
    </row>
    <row r="5" spans="2:11" ht="37.5" x14ac:dyDescent="0.45">
      <c r="B5" s="118" t="s">
        <v>2</v>
      </c>
      <c r="C5" s="118" t="s">
        <v>54</v>
      </c>
      <c r="D5" s="19" t="s">
        <v>55</v>
      </c>
      <c r="E5" s="157" t="s">
        <v>56</v>
      </c>
      <c r="F5" s="157" t="s">
        <v>57</v>
      </c>
      <c r="G5" s="157" t="s">
        <v>51</v>
      </c>
      <c r="H5" s="157" t="s">
        <v>58</v>
      </c>
      <c r="I5" s="157" t="s">
        <v>57</v>
      </c>
      <c r="J5" s="157" t="s">
        <v>51</v>
      </c>
      <c r="K5" s="157" t="s">
        <v>58</v>
      </c>
    </row>
    <row r="6" spans="2:11" x14ac:dyDescent="0.45">
      <c r="B6" s="90" t="s">
        <v>98</v>
      </c>
      <c r="C6" s="90" t="s">
        <v>116</v>
      </c>
      <c r="D6" s="91">
        <v>32892153</v>
      </c>
      <c r="E6" s="91">
        <v>900</v>
      </c>
      <c r="F6" s="91">
        <v>29602937700</v>
      </c>
      <c r="G6" s="49">
        <v>-1772745142</v>
      </c>
      <c r="H6" s="91">
        <v>27830192558</v>
      </c>
      <c r="I6" s="91">
        <v>29602937700</v>
      </c>
      <c r="J6" s="49">
        <v>-1772745142</v>
      </c>
      <c r="K6" s="91">
        <v>27830192558</v>
      </c>
    </row>
    <row r="7" spans="2:11" x14ac:dyDescent="0.45">
      <c r="B7" s="90" t="s">
        <v>99</v>
      </c>
      <c r="C7" s="90" t="s">
        <v>117</v>
      </c>
      <c r="D7" s="91">
        <v>9299835</v>
      </c>
      <c r="E7" s="91">
        <v>1100</v>
      </c>
      <c r="F7" s="91">
        <v>10229818500</v>
      </c>
      <c r="G7" s="49">
        <v>-1433861486</v>
      </c>
      <c r="H7" s="91">
        <v>8795957014</v>
      </c>
      <c r="I7" s="91">
        <v>10229818500</v>
      </c>
      <c r="J7" s="49">
        <v>-1433861486</v>
      </c>
      <c r="K7" s="91">
        <v>8795957014</v>
      </c>
    </row>
    <row r="8" spans="2:11" x14ac:dyDescent="0.45">
      <c r="B8" s="90" t="s">
        <v>105</v>
      </c>
      <c r="C8" s="90" t="s">
        <v>118</v>
      </c>
      <c r="D8" s="91">
        <v>2984</v>
      </c>
      <c r="E8" s="91">
        <v>900</v>
      </c>
      <c r="F8" s="91">
        <v>2685600</v>
      </c>
      <c r="G8" s="49">
        <v>-210236</v>
      </c>
      <c r="H8" s="91">
        <v>2475364</v>
      </c>
      <c r="I8" s="91">
        <v>2685600</v>
      </c>
      <c r="J8" s="49">
        <v>-210236</v>
      </c>
      <c r="K8" s="91">
        <v>2475364</v>
      </c>
    </row>
    <row r="9" spans="2:11" ht="24" x14ac:dyDescent="0.45">
      <c r="B9" s="167" t="s">
        <v>66</v>
      </c>
      <c r="C9" s="168"/>
      <c r="D9" s="168"/>
      <c r="E9" s="169"/>
      <c r="F9" s="16">
        <f t="shared" ref="F9:K9" si="0">SUM(F6:F8)</f>
        <v>39835441800</v>
      </c>
      <c r="G9" s="49">
        <f>SUM(G6:G8)</f>
        <v>-3206816864</v>
      </c>
      <c r="H9" s="16">
        <f t="shared" si="0"/>
        <v>36628624936</v>
      </c>
      <c r="I9" s="16">
        <f t="shared" si="0"/>
        <v>39835441800</v>
      </c>
      <c r="J9" s="49">
        <f>SUM(J6:J8)</f>
        <v>-3206816864</v>
      </c>
      <c r="K9" s="16">
        <f t="shared" si="0"/>
        <v>36628624936</v>
      </c>
    </row>
  </sheetData>
  <mergeCells count="16">
    <mergeCell ref="C1:K1"/>
    <mergeCell ref="C2:K2"/>
    <mergeCell ref="C3:K3"/>
    <mergeCell ref="J5"/>
    <mergeCell ref="K5"/>
    <mergeCell ref="I4:K4"/>
    <mergeCell ref="F5"/>
    <mergeCell ref="G5"/>
    <mergeCell ref="H5"/>
    <mergeCell ref="F4:H4"/>
    <mergeCell ref="I5"/>
    <mergeCell ref="B9:E9"/>
    <mergeCell ref="B4:B5"/>
    <mergeCell ref="C5"/>
    <mergeCell ref="E5"/>
    <mergeCell ref="C4:E4"/>
  </mergeCells>
  <printOptions horizontalCentered="1" verticalCentered="1"/>
  <pageMargins left="0.7" right="0.7" top="0.75" bottom="0.75" header="0.3" footer="0.3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5"/>
  <sheetViews>
    <sheetView rightToLeft="1" view="pageBreakPreview" zoomScale="80" zoomScaleNormal="100" zoomScaleSheetLayoutView="80" workbookViewId="0">
      <selection activeCell="F15" sqref="F15"/>
    </sheetView>
  </sheetViews>
  <sheetFormatPr defaultRowHeight="18.75" x14ac:dyDescent="0.45"/>
  <cols>
    <col min="1" max="1" width="9.140625" style="1"/>
    <col min="2" max="2" width="29.140625" style="1" customWidth="1"/>
    <col min="3" max="3" width="13.5703125" style="1" customWidth="1"/>
    <col min="4" max="4" width="19.28515625" style="1" bestFit="1" customWidth="1"/>
    <col min="5" max="5" width="19" style="1" bestFit="1" customWidth="1"/>
    <col min="6" max="6" width="20.140625" style="1" bestFit="1" customWidth="1"/>
    <col min="7" max="7" width="13.85546875" style="1" customWidth="1"/>
    <col min="8" max="8" width="20.42578125" style="1" bestFit="1" customWidth="1"/>
    <col min="9" max="9" width="20" style="1" customWidth="1"/>
    <col min="10" max="10" width="19.140625" style="1" bestFit="1" customWidth="1"/>
    <col min="11" max="11" width="9.140625" style="1" customWidth="1"/>
    <col min="12" max="16384" width="9.140625" style="1"/>
  </cols>
  <sheetData>
    <row r="1" spans="2:10" ht="24" x14ac:dyDescent="0.45">
      <c r="B1" s="164" t="s">
        <v>0</v>
      </c>
      <c r="C1" s="150"/>
      <c r="D1" s="150"/>
      <c r="E1" s="150"/>
      <c r="F1" s="150"/>
      <c r="G1" s="150"/>
      <c r="H1" s="150"/>
      <c r="I1" s="150"/>
      <c r="J1" s="151"/>
    </row>
    <row r="2" spans="2:10" ht="24" x14ac:dyDescent="0.45">
      <c r="B2" s="165" t="s">
        <v>44</v>
      </c>
      <c r="C2" s="136"/>
      <c r="D2" s="136"/>
      <c r="E2" s="136"/>
      <c r="F2" s="136"/>
      <c r="G2" s="136"/>
      <c r="H2" s="136"/>
      <c r="I2" s="136"/>
      <c r="J2" s="152"/>
    </row>
    <row r="3" spans="2:10" ht="24" x14ac:dyDescent="0.45">
      <c r="B3" s="166" t="str">
        <f>سهام!C3</f>
        <v>برای ماه منتهی به 1399/11/30</v>
      </c>
      <c r="C3" s="153"/>
      <c r="D3" s="153"/>
      <c r="E3" s="153"/>
      <c r="F3" s="153"/>
      <c r="G3" s="153"/>
      <c r="H3" s="153"/>
      <c r="I3" s="153"/>
      <c r="J3" s="154"/>
    </row>
    <row r="4" spans="2:10" ht="24" x14ac:dyDescent="0.45">
      <c r="B4" s="31" t="s">
        <v>79</v>
      </c>
      <c r="C4" s="36"/>
      <c r="D4" s="36"/>
      <c r="E4" s="36"/>
      <c r="F4" s="36"/>
      <c r="G4" s="36"/>
      <c r="H4" s="36"/>
      <c r="I4" s="36"/>
      <c r="J4" s="37"/>
    </row>
    <row r="5" spans="2:10" x14ac:dyDescent="0.45">
      <c r="B5" s="118" t="s">
        <v>2</v>
      </c>
      <c r="C5" s="118" t="s">
        <v>46</v>
      </c>
      <c r="D5" s="118" t="s">
        <v>46</v>
      </c>
      <c r="E5" s="118" t="s">
        <v>46</v>
      </c>
      <c r="F5" s="118" t="s">
        <v>46</v>
      </c>
      <c r="G5" s="118" t="s">
        <v>47</v>
      </c>
      <c r="H5" s="118" t="s">
        <v>47</v>
      </c>
      <c r="I5" s="118" t="s">
        <v>47</v>
      </c>
      <c r="J5" s="118" t="s">
        <v>47</v>
      </c>
    </row>
    <row r="6" spans="2:10" ht="37.5" x14ac:dyDescent="0.45">
      <c r="B6" s="118" t="s">
        <v>2</v>
      </c>
      <c r="C6" s="118" t="s">
        <v>6</v>
      </c>
      <c r="D6" s="118" t="s">
        <v>8</v>
      </c>
      <c r="E6" s="118" t="s">
        <v>59</v>
      </c>
      <c r="F6" s="19" t="s">
        <v>60</v>
      </c>
      <c r="G6" s="118" t="s">
        <v>6</v>
      </c>
      <c r="H6" s="18" t="s">
        <v>8</v>
      </c>
      <c r="I6" s="118" t="s">
        <v>59</v>
      </c>
      <c r="J6" s="157" t="s">
        <v>60</v>
      </c>
    </row>
    <row r="7" spans="2:10" ht="27" customHeight="1" x14ac:dyDescent="0.45">
      <c r="B7" s="90" t="s">
        <v>99</v>
      </c>
      <c r="C7" s="91">
        <v>9299835</v>
      </c>
      <c r="D7" s="91">
        <v>226929373202</v>
      </c>
      <c r="E7" s="91">
        <v>243864364300</v>
      </c>
      <c r="F7" s="17">
        <v>-16934991097</v>
      </c>
      <c r="G7" s="91">
        <v>9299835</v>
      </c>
      <c r="H7" s="91">
        <v>226929373202</v>
      </c>
      <c r="I7" s="91">
        <v>209600720356</v>
      </c>
      <c r="J7" s="91">
        <v>17328652846</v>
      </c>
    </row>
    <row r="8" spans="2:10" ht="27" customHeight="1" x14ac:dyDescent="0.45">
      <c r="B8" s="90" t="s">
        <v>105</v>
      </c>
      <c r="C8" s="91">
        <v>62984</v>
      </c>
      <c r="D8" s="91">
        <v>9362001403</v>
      </c>
      <c r="E8" s="91">
        <v>8567408922</v>
      </c>
      <c r="F8" s="91">
        <v>794592481</v>
      </c>
      <c r="G8" s="91">
        <v>62984</v>
      </c>
      <c r="H8" s="91">
        <v>9362001403</v>
      </c>
      <c r="I8" s="91">
        <v>9148909729</v>
      </c>
      <c r="J8" s="91">
        <v>213091674</v>
      </c>
    </row>
    <row r="9" spans="2:10" ht="27" customHeight="1" x14ac:dyDescent="0.45">
      <c r="B9" s="90" t="s">
        <v>101</v>
      </c>
      <c r="C9" s="91">
        <v>26481797</v>
      </c>
      <c r="D9" s="91">
        <v>63111084939</v>
      </c>
      <c r="E9" s="91">
        <v>53203392502</v>
      </c>
      <c r="F9" s="91">
        <v>9907692437</v>
      </c>
      <c r="G9" s="91">
        <v>26481797</v>
      </c>
      <c r="H9" s="91">
        <v>63111084939</v>
      </c>
      <c r="I9" s="91">
        <v>64982372462</v>
      </c>
      <c r="J9" s="17">
        <v>-1871287522</v>
      </c>
    </row>
    <row r="10" spans="2:10" ht="27" customHeight="1" x14ac:dyDescent="0.45">
      <c r="B10" s="90" t="s">
        <v>102</v>
      </c>
      <c r="C10" s="91">
        <v>3506491</v>
      </c>
      <c r="D10" s="91">
        <v>52277084917</v>
      </c>
      <c r="E10" s="91">
        <v>49047294363</v>
      </c>
      <c r="F10" s="91">
        <v>3229790554</v>
      </c>
      <c r="G10" s="91">
        <v>3506491</v>
      </c>
      <c r="H10" s="91">
        <v>52277084917</v>
      </c>
      <c r="I10" s="91">
        <v>61709344727</v>
      </c>
      <c r="J10" s="17">
        <v>-9432259809</v>
      </c>
    </row>
    <row r="11" spans="2:10" ht="27" customHeight="1" x14ac:dyDescent="0.45">
      <c r="B11" s="90" t="s">
        <v>98</v>
      </c>
      <c r="C11" s="91">
        <v>31313409</v>
      </c>
      <c r="D11" s="91">
        <v>248783695543</v>
      </c>
      <c r="E11" s="91">
        <v>229372863966</v>
      </c>
      <c r="F11" s="91">
        <v>19410831577</v>
      </c>
      <c r="G11" s="91">
        <v>31313409</v>
      </c>
      <c r="H11" s="91">
        <v>248783695543</v>
      </c>
      <c r="I11" s="91">
        <v>266382288230</v>
      </c>
      <c r="J11" s="17">
        <v>-17598592686</v>
      </c>
    </row>
    <row r="12" spans="2:10" ht="27" customHeight="1" x14ac:dyDescent="0.45">
      <c r="B12" s="90" t="s">
        <v>100</v>
      </c>
      <c r="C12" s="91">
        <v>193075570</v>
      </c>
      <c r="D12" s="91">
        <v>7225184779626</v>
      </c>
      <c r="E12" s="91">
        <v>7736271516414</v>
      </c>
      <c r="F12" s="17">
        <v>-511086736787</v>
      </c>
      <c r="G12" s="91">
        <v>193075570</v>
      </c>
      <c r="H12" s="91">
        <v>7225184779626</v>
      </c>
      <c r="I12" s="91">
        <v>7891696473629</v>
      </c>
      <c r="J12" s="17">
        <v>-666511694002</v>
      </c>
    </row>
    <row r="13" spans="2:10" ht="33.75" customHeight="1" x14ac:dyDescent="0.55000000000000004">
      <c r="B13" s="170" t="s">
        <v>66</v>
      </c>
      <c r="C13" s="171"/>
      <c r="D13" s="16">
        <f>SUM(D7:D12)</f>
        <v>7825648019630</v>
      </c>
      <c r="E13" s="16">
        <f>SUM(E7:E12)</f>
        <v>8320326840467</v>
      </c>
      <c r="F13" s="17">
        <f>SUM(F7:F12)</f>
        <v>-494678820835</v>
      </c>
      <c r="G13" s="27"/>
      <c r="H13" s="17">
        <f>SUM(H7:H12)</f>
        <v>7825648019630</v>
      </c>
      <c r="I13" s="17">
        <f>SUM(I7:I12)</f>
        <v>8503520109133</v>
      </c>
      <c r="J13" s="17">
        <f>SUM(J7:J12)</f>
        <v>-677872089499</v>
      </c>
    </row>
    <row r="15" spans="2:10" x14ac:dyDescent="0.45">
      <c r="C15" s="10"/>
      <c r="F15" s="10"/>
      <c r="G15" s="10"/>
    </row>
  </sheetData>
  <sortState ref="B8:J16">
    <sortCondition descending="1" ref="B5"/>
  </sortState>
  <mergeCells count="13">
    <mergeCell ref="B1:J1"/>
    <mergeCell ref="B2:J2"/>
    <mergeCell ref="B3:J3"/>
    <mergeCell ref="B13:C13"/>
    <mergeCell ref="G6"/>
    <mergeCell ref="I6"/>
    <mergeCell ref="J6"/>
    <mergeCell ref="G5:J5"/>
    <mergeCell ref="B5:B6"/>
    <mergeCell ref="C6"/>
    <mergeCell ref="D6"/>
    <mergeCell ref="E6"/>
    <mergeCell ref="C5:F5"/>
  </mergeCells>
  <printOptions horizontalCentered="1" verticalCentered="1"/>
  <pageMargins left="0.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سهام</vt:lpstr>
      <vt:lpstr>تبعی</vt:lpstr>
      <vt:lpstr>اوراق مشارکت</vt:lpstr>
      <vt:lpstr> تعدیل قیمت </vt:lpstr>
      <vt:lpstr>گواهی سپرده </vt:lpstr>
      <vt:lpstr>سپرده </vt:lpstr>
      <vt:lpstr>سود اوراق بهادار و سپرده بانکی </vt:lpstr>
      <vt:lpstr>درآمد سود سهام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جمع درآمدها</vt:lpstr>
      <vt:lpstr>' تعدیل قیمت '!Print_Area</vt:lpstr>
      <vt:lpstr>'اوراق مشارکت'!Print_Area</vt:lpstr>
      <vt:lpstr>تبعی!Print_Area</vt:lpstr>
      <vt:lpstr>'جمع درآمدها'!Print_Area</vt:lpstr>
      <vt:lpstr>'درآمد سپرده بانکی 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'سپرده '!Print_Area</vt:lpstr>
      <vt:lpstr>'سرمایه‌گذاری در اوراق بهادار '!Print_Area</vt:lpstr>
      <vt:lpstr>'سرمایه‌گذاری در سهام '!Print_Area</vt:lpstr>
      <vt:lpstr>'سود اوراق بهادار و سپرده بانکی '!Print_Area</vt:lpstr>
      <vt:lpstr>سهام!Print_Area</vt:lpstr>
      <vt:lpstr>'گواهی سپرده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زینب یعقوبی</dc:creator>
  <cp:lastModifiedBy>زینب یعقوبی</cp:lastModifiedBy>
  <cp:lastPrinted>2020-07-27T06:00:06Z</cp:lastPrinted>
  <dcterms:created xsi:type="dcterms:W3CDTF">2018-12-22T09:13:23Z</dcterms:created>
  <dcterms:modified xsi:type="dcterms:W3CDTF">2021-02-23T12:48:14Z</dcterms:modified>
</cp:coreProperties>
</file>