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'!$A$1:$H$9</definedName>
    <definedName name="_xlnm.Print_Area" localSheetId="7">'درآمد سود سهام '!$A$1:$L$8</definedName>
    <definedName name="_xlnm.Print_Area" localSheetId="8">'درآمد ناشی از تغییر قیمت اوراق '!$A$1:$K$15</definedName>
    <definedName name="_xlnm.Print_Area" localSheetId="9">'درآمد ناشی از فروش '!$A$1:$K$17</definedName>
    <definedName name="_xlnm.Print_Area" localSheetId="5">'سپرده '!$A$1:$L$8</definedName>
    <definedName name="_xlnm.Print_Area" localSheetId="11">'سرمایه‌گذاری در اوراق بهادار '!$A$1:$K$9</definedName>
    <definedName name="_xlnm.Print_Area" localSheetId="10">'سرمایه‌گذاری در سهام '!$A$1:$M$15</definedName>
    <definedName name="_xlnm.Print_Area" localSheetId="6">'سود اوراق بهادار و سپرده بانکی '!$A$1:$L$10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D13" i="11" l="1"/>
  <c r="E13" i="11"/>
  <c r="F13" i="11"/>
  <c r="I13" i="11"/>
  <c r="J13" i="11"/>
  <c r="K13" i="11"/>
  <c r="L12" i="11"/>
  <c r="G12" i="11"/>
  <c r="J16" i="10"/>
  <c r="I16" i="10"/>
  <c r="H16" i="10"/>
  <c r="F16" i="10"/>
  <c r="E16" i="10"/>
  <c r="D16" i="10"/>
  <c r="D14" i="9"/>
  <c r="E14" i="9"/>
  <c r="F14" i="9"/>
  <c r="J14" i="9"/>
  <c r="I14" i="9"/>
  <c r="H14" i="9"/>
  <c r="F8" i="13" l="1"/>
  <c r="D8" i="13"/>
  <c r="F9" i="7"/>
  <c r="H9" i="7"/>
  <c r="I9" i="7"/>
  <c r="K9" i="7"/>
  <c r="G8" i="13" l="1"/>
  <c r="I14" i="1" l="1"/>
  <c r="G6" i="13" l="1"/>
  <c r="E6" i="13"/>
  <c r="J8" i="1" l="1"/>
  <c r="J9" i="1"/>
  <c r="J10" i="1"/>
  <c r="J11" i="1"/>
  <c r="J12" i="1"/>
  <c r="J13" i="1"/>
  <c r="J7" i="1"/>
  <c r="D9" i="15"/>
  <c r="E9" i="15"/>
  <c r="E8" i="15"/>
  <c r="E7" i="15"/>
  <c r="E6" i="15"/>
  <c r="C10" i="14"/>
  <c r="J8" i="12"/>
  <c r="I8" i="12"/>
  <c r="J7" i="6"/>
  <c r="I7" i="6"/>
  <c r="H7" i="6"/>
  <c r="G7" i="6"/>
  <c r="M14" i="1"/>
  <c r="L14" i="1"/>
  <c r="G14" i="1"/>
  <c r="E14" i="1"/>
  <c r="D14" i="1"/>
  <c r="G6" i="11" l="1"/>
  <c r="L11" i="11" l="1"/>
  <c r="G10" i="11"/>
  <c r="C13" i="11"/>
  <c r="H13" i="11"/>
  <c r="G11" i="11" l="1"/>
  <c r="L9" i="11"/>
  <c r="G7" i="11"/>
  <c r="G13" i="11" s="1"/>
  <c r="G8" i="11"/>
  <c r="L7" i="11"/>
  <c r="L10" i="11"/>
  <c r="G9" i="11"/>
  <c r="L8" i="11"/>
  <c r="L6" i="11" l="1"/>
  <c r="L13" i="11" s="1"/>
  <c r="B10" i="14"/>
  <c r="E8" i="13"/>
  <c r="F8" i="12" l="1"/>
  <c r="E8" i="12"/>
  <c r="D8" i="12" l="1"/>
  <c r="C8" i="12"/>
  <c r="H8" i="12"/>
  <c r="G8" i="12"/>
  <c r="K7" i="8"/>
  <c r="J7" i="8"/>
  <c r="I7" i="8"/>
  <c r="H7" i="8" l="1"/>
  <c r="G7" i="8"/>
  <c r="F7" i="8"/>
  <c r="J9" i="7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<sst xmlns="http://schemas.openxmlformats.org/spreadsheetml/2006/main" count="446" uniqueCount="119">
  <si>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</si>
  <si>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</si>
  <si>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</si>
  <si>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</si>
  <si>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</si>
  <si>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</si>
  <si>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</si>
  <si>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</si>
  <si>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</si>
  <si>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</si>
  <si>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</si>
  <si>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</si>
  <si>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</si>
  <si>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</si>
  <si>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</si>
  <si>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</si>
  <si>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</si>
  <si>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</si>
  <si>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</si>
  <si>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</si>
  <si>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</si>
  <si>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</si>
  <si>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</si>
  <si>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</si>
  <si>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</si>
  <si>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</si>
  <si>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</si>
  <si>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</si>
  <si>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</si>
  <si>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</si>
  <si>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</si>
  <si>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</si>
  <si>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</si>
  <si>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</si>
  <si>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</si>
  <si>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</si>
  <si>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</si>
  <si>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</si>
  <si>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</si>
  <si>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</si>
  <si>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</si>
  <si>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</si>
  <si>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</si>
  <si>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</si>
  <si>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</si>
  <si>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</si>
  <si>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</si>
  <si>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</si>
  <si>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</si>
  <si>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</si>
  <si>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</si>
  <si>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</si>
  <si>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</si>
  <si>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</si>
  <si>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</si>
  <si>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</si>
  <si>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</si>
  <si>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</si>
  <si>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</si>
  <si>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</si>
  <si>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</si>
  <si>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</si>
  <si>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</si>
  <si>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</si>
  <si>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</si>
  <si>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</si>
  <si>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</si>
  <si>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</si>
  <si>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</si>
  <si>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</si>
  <si>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</si>
  <si>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</si>
  <si>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</si>
  <si>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</si>
  <si>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</si>
  <si>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</si>
  <si>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</si>
  <si>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</si>
  <si>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</si>
  <si>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</si>
  <si>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</si>
  <si>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</si>
  <si>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</si>
  <si>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</si>
  <si>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</si>
  <si>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</si>
  <si>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</si>
  <si>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</si>
  <si>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</si>
  <si>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</si>
  <si>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</si>
  <si>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</si>
  <si>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</si>
  <si>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</si>
  <si>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</si>
  <si>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</si>
  <si>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</si>
  <si>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</si>
  <si>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</si>
  <si>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</si>
  <si>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</si>
  <si>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</si>
  <si>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</si>
  <si>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</si>
  <si>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</si>
  <si>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1399/09/30</t>
  </si>
  <si>
    <t>0.77%</t>
  </si>
  <si>
    <t>بازرگانی و تولیدی مرجان کار</t>
  </si>
  <si>
    <t>0.00%</t>
  </si>
  <si>
    <t>برای ماه منتهی به 1399/10/30</t>
  </si>
  <si>
    <t>1399/10/30</t>
  </si>
  <si>
    <t>87.22%</t>
  </si>
  <si>
    <t>2.71%</t>
  </si>
  <si>
    <t>2.35%</t>
  </si>
  <si>
    <t>0.72%</t>
  </si>
  <si>
    <t>0.13%</t>
  </si>
  <si>
    <t>6.09%</t>
  </si>
  <si>
    <t>*مبلغ کل دارایی ها در تاریخ افشای گزارش 7/128/561/923/913  ریال می باشد</t>
  </si>
  <si>
    <t>بانک توسعه صادرات بلوار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</si>
</sst>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7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1" fontId="3" fillId="0" borderId="23" xfId="1" applyNumberFormat="1" applyFont="1" applyBorder="1" applyAlignment="1">
      <alignment horizontal="center" vertical="center"/>
    </xf>
    <xf numFmtId="9" fontId="3" fillId="0" borderId="24" xfId="2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10" fontId="5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A3" zoomScale="80" zoomScaleNormal="90" zoomScaleSheetLayoutView="80" workbookViewId="0">
      <selection activeCell="N14" sqref="N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6" ht="26.25" x14ac:dyDescent="0.45">
      <c r="B1" s="52"/>
      <c r="C1" s="117" t="s">
        <v>0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2:16" ht="26.25" x14ac:dyDescent="0.45">
      <c r="B2" s="53"/>
      <c r="C2" s="123" t="s">
        <v>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</row>
    <row r="3" spans="2:16" ht="26.25" x14ac:dyDescent="0.45">
      <c r="B3" s="54" t="s">
        <v>79</v>
      </c>
      <c r="C3" s="125" t="s">
        <v>109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6"/>
    </row>
    <row r="4" spans="2:16" ht="24.75" customHeight="1" x14ac:dyDescent="0.45">
      <c r="B4" s="127" t="s">
        <v>2</v>
      </c>
      <c r="C4" s="130" t="s">
        <v>105</v>
      </c>
      <c r="D4" s="130" t="s">
        <v>3</v>
      </c>
      <c r="E4" s="130" t="s">
        <v>3</v>
      </c>
      <c r="F4" s="130" t="s">
        <v>4</v>
      </c>
      <c r="G4" s="130" t="s">
        <v>4</v>
      </c>
      <c r="H4" s="130" t="s">
        <v>4</v>
      </c>
      <c r="I4" s="130" t="s">
        <v>4</v>
      </c>
      <c r="J4" s="130" t="s">
        <v>110</v>
      </c>
      <c r="K4" s="130" t="s">
        <v>5</v>
      </c>
      <c r="L4" s="130" t="s">
        <v>5</v>
      </c>
      <c r="M4" s="130" t="s">
        <v>5</v>
      </c>
      <c r="N4" s="132" t="s">
        <v>5</v>
      </c>
    </row>
    <row r="5" spans="2:16" ht="26.25" customHeight="1" x14ac:dyDescent="0.45">
      <c r="B5" s="128"/>
      <c r="C5" s="130" t="s">
        <v>6</v>
      </c>
      <c r="D5" s="130" t="s">
        <v>7</v>
      </c>
      <c r="E5" s="130" t="s">
        <v>8</v>
      </c>
      <c r="F5" s="130" t="s">
        <v>9</v>
      </c>
      <c r="G5" s="130" t="s">
        <v>9</v>
      </c>
      <c r="H5" s="130" t="s">
        <v>10</v>
      </c>
      <c r="I5" s="130" t="s">
        <v>10</v>
      </c>
      <c r="J5" s="130" t="s">
        <v>6</v>
      </c>
      <c r="K5" s="130" t="s">
        <v>11</v>
      </c>
      <c r="L5" s="130" t="s">
        <v>7</v>
      </c>
      <c r="M5" s="130" t="s">
        <v>8</v>
      </c>
      <c r="N5" s="131" t="s">
        <v>12</v>
      </c>
    </row>
    <row r="6" spans="2:16" ht="29.25" customHeight="1" x14ac:dyDescent="0.45">
      <c r="B6" s="129"/>
      <c r="C6" s="130" t="s">
        <v>6</v>
      </c>
      <c r="D6" s="130" t="s">
        <v>7</v>
      </c>
      <c r="E6" s="130" t="s">
        <v>8</v>
      </c>
      <c r="F6" s="130" t="s">
        <v>6</v>
      </c>
      <c r="G6" s="130" t="s">
        <v>7</v>
      </c>
      <c r="H6" s="130" t="s">
        <v>6</v>
      </c>
      <c r="I6" s="130" t="s">
        <v>13</v>
      </c>
      <c r="J6" s="130" t="s">
        <v>6</v>
      </c>
      <c r="K6" s="130" t="s">
        <v>11</v>
      </c>
      <c r="L6" s="130" t="s">
        <v>7</v>
      </c>
      <c r="M6" s="130" t="s">
        <v>8</v>
      </c>
      <c r="N6" s="131" t="s">
        <v>12</v>
      </c>
    </row>
    <row r="7" spans="2:16" ht="31.5" customHeight="1" x14ac:dyDescent="0.45">
      <c r="B7" s="55" t="s">
        <v>100</v>
      </c>
      <c r="C7" s="4">
        <v>141859044</v>
      </c>
      <c r="D7" s="4">
        <v>5525321208353</v>
      </c>
      <c r="E7" s="4">
        <v>5372371659696.6201</v>
      </c>
      <c r="F7" s="96">
        <v>31493294</v>
      </c>
      <c r="G7" s="4">
        <v>1257514377244</v>
      </c>
      <c r="H7" s="4">
        <v>34000</v>
      </c>
      <c r="I7" s="4">
        <v>1385805991</v>
      </c>
      <c r="J7" s="13">
        <f>C7+F7-H7</f>
        <v>173318338</v>
      </c>
      <c r="K7" s="13">
        <v>40210</v>
      </c>
      <c r="L7" s="4">
        <v>6781505252169</v>
      </c>
      <c r="M7" s="4">
        <v>6963833831898.0596</v>
      </c>
      <c r="N7" s="86" t="s">
        <v>111</v>
      </c>
    </row>
    <row r="8" spans="2:16" ht="31.5" customHeight="1" x14ac:dyDescent="0.45">
      <c r="B8" s="55" t="s">
        <v>99</v>
      </c>
      <c r="C8" s="4">
        <v>7887097</v>
      </c>
      <c r="D8" s="4">
        <v>156747996481</v>
      </c>
      <c r="E8" s="4">
        <v>162665961921.61899</v>
      </c>
      <c r="F8" s="96">
        <v>3383481</v>
      </c>
      <c r="G8" s="4">
        <v>79919051788</v>
      </c>
      <c r="H8" s="4">
        <v>2714000</v>
      </c>
      <c r="I8" s="4">
        <v>61924102761</v>
      </c>
      <c r="J8" s="13">
        <f t="shared" ref="J8:J13" si="0">C8+F8-H8</f>
        <v>8556578</v>
      </c>
      <c r="K8" s="13">
        <v>25270</v>
      </c>
      <c r="L8" s="4">
        <v>182099757651</v>
      </c>
      <c r="M8" s="4">
        <v>216060395268.194</v>
      </c>
      <c r="N8" s="86" t="s">
        <v>112</v>
      </c>
    </row>
    <row r="9" spans="2:16" ht="31.5" customHeight="1" x14ac:dyDescent="0.45">
      <c r="B9" s="55" t="s">
        <v>98</v>
      </c>
      <c r="C9" s="4">
        <v>19340330</v>
      </c>
      <c r="D9" s="4">
        <v>176392364766</v>
      </c>
      <c r="E9" s="4">
        <v>172384631634.86401</v>
      </c>
      <c r="F9" s="96">
        <v>14749206</v>
      </c>
      <c r="G9" s="4">
        <v>126784954711</v>
      </c>
      <c r="H9" s="4">
        <v>8600000</v>
      </c>
      <c r="I9" s="4">
        <v>86908980853</v>
      </c>
      <c r="J9" s="13">
        <f t="shared" si="0"/>
        <v>25489536</v>
      </c>
      <c r="K9" s="13">
        <v>7354</v>
      </c>
      <c r="L9" s="4">
        <v>224767772425</v>
      </c>
      <c r="M9" s="4">
        <v>187307585707.715</v>
      </c>
      <c r="N9" s="86" t="s">
        <v>113</v>
      </c>
    </row>
    <row r="10" spans="2:16" ht="31.5" customHeight="1" x14ac:dyDescent="0.45">
      <c r="B10" s="55" t="s">
        <v>102</v>
      </c>
      <c r="C10" s="4">
        <v>2066706</v>
      </c>
      <c r="D10" s="4">
        <v>42946582298</v>
      </c>
      <c r="E10" s="4">
        <v>45536233440.851997</v>
      </c>
      <c r="F10" s="96">
        <v>3768631</v>
      </c>
      <c r="G10" s="4">
        <v>81018358848</v>
      </c>
      <c r="H10" s="4">
        <v>2310000</v>
      </c>
      <c r="I10" s="4">
        <v>50681401943</v>
      </c>
      <c r="J10" s="13">
        <f t="shared" si="0"/>
        <v>3525337</v>
      </c>
      <c r="K10" s="13">
        <v>17410</v>
      </c>
      <c r="L10" s="4">
        <v>73991522009</v>
      </c>
      <c r="M10" s="4">
        <v>61329471320.950798</v>
      </c>
      <c r="N10" s="86" t="s">
        <v>106</v>
      </c>
    </row>
    <row r="11" spans="2:16" ht="31.5" customHeight="1" x14ac:dyDescent="0.45">
      <c r="B11" s="55" t="s">
        <v>101</v>
      </c>
      <c r="C11" s="4">
        <v>1735682</v>
      </c>
      <c r="D11" s="4">
        <v>77981939881</v>
      </c>
      <c r="E11" s="4">
        <v>74284496585.236099</v>
      </c>
      <c r="F11" s="96">
        <v>2655000</v>
      </c>
      <c r="G11" s="4">
        <v>115334334375</v>
      </c>
      <c r="H11" s="4">
        <v>2790000</v>
      </c>
      <c r="I11" s="4">
        <v>124223509272</v>
      </c>
      <c r="J11" s="13">
        <f t="shared" si="0"/>
        <v>1600682</v>
      </c>
      <c r="K11" s="13">
        <v>35878</v>
      </c>
      <c r="L11" s="4">
        <v>69164602512</v>
      </c>
      <c r="M11" s="4">
        <v>57385622551.714996</v>
      </c>
      <c r="N11" s="86" t="s">
        <v>114</v>
      </c>
    </row>
    <row r="12" spans="2:16" ht="31.5" customHeight="1" x14ac:dyDescent="0.45">
      <c r="B12" s="55" t="s">
        <v>107</v>
      </c>
      <c r="C12" s="4">
        <v>0</v>
      </c>
      <c r="D12" s="4">
        <v>0</v>
      </c>
      <c r="E12" s="4">
        <v>0</v>
      </c>
      <c r="F12" s="96">
        <v>218984</v>
      </c>
      <c r="G12" s="4">
        <v>21610416409</v>
      </c>
      <c r="H12" s="4">
        <v>120000</v>
      </c>
      <c r="I12" s="4">
        <v>11143460684</v>
      </c>
      <c r="J12" s="13">
        <f t="shared" si="0"/>
        <v>98984</v>
      </c>
      <c r="K12" s="13">
        <v>106019</v>
      </c>
      <c r="L12" s="4">
        <v>11067709922</v>
      </c>
      <c r="M12" s="4">
        <v>10486209115.631001</v>
      </c>
      <c r="N12" s="86" t="s">
        <v>115</v>
      </c>
    </row>
    <row r="13" spans="2:16" ht="32.25" customHeight="1" thickBot="1" x14ac:dyDescent="0.5">
      <c r="B13" s="55" t="s">
        <v>103</v>
      </c>
      <c r="C13" s="4">
        <v>111811</v>
      </c>
      <c r="D13" s="4">
        <v>1301703662</v>
      </c>
      <c r="E13" s="4">
        <v>1678124875.0727999</v>
      </c>
      <c r="F13" s="4">
        <v>0</v>
      </c>
      <c r="G13" s="4">
        <v>0</v>
      </c>
      <c r="H13" s="4">
        <v>111811</v>
      </c>
      <c r="I13" s="4">
        <v>1441295041</v>
      </c>
      <c r="J13" s="13">
        <f t="shared" si="0"/>
        <v>0</v>
      </c>
      <c r="K13" s="13">
        <v>0</v>
      </c>
      <c r="L13" s="4">
        <v>0</v>
      </c>
      <c r="M13" s="4">
        <v>0</v>
      </c>
      <c r="N13" s="115" t="s">
        <v>108</v>
      </c>
      <c r="P13" s="22"/>
    </row>
    <row r="14" spans="2:16" ht="36.75" customHeight="1" thickBot="1" x14ac:dyDescent="0.5">
      <c r="B14" s="119" t="s">
        <v>66</v>
      </c>
      <c r="C14" s="120"/>
      <c r="D14" s="91">
        <f>SUM(D7:D13)</f>
        <v>5980691795441</v>
      </c>
      <c r="E14" s="92">
        <f>SUM(E7:E13)</f>
        <v>5828921108154.2646</v>
      </c>
      <c r="F14" s="93"/>
      <c r="G14" s="92">
        <f>SUM(G7:G13)</f>
        <v>1682181493375</v>
      </c>
      <c r="H14" s="93"/>
      <c r="I14" s="91">
        <f>SUM(I7:I13)</f>
        <v>337708556545</v>
      </c>
      <c r="J14" s="121"/>
      <c r="K14" s="122"/>
      <c r="L14" s="92">
        <f>SUM(L7:L13)</f>
        <v>7342596616688</v>
      </c>
      <c r="M14" s="102">
        <f>SUM(M7:M13)</f>
        <v>7496403115862.2656</v>
      </c>
      <c r="N14" s="116">
        <v>93.83</v>
      </c>
    </row>
    <row r="15" spans="2:16" x14ac:dyDescent="0.45">
      <c r="J15" s="11"/>
      <c r="L15" s="10"/>
    </row>
    <row r="16" spans="2:16" x14ac:dyDescent="0.45">
      <c r="E16" s="48"/>
      <c r="I16" s="11"/>
      <c r="J16" s="11"/>
      <c r="K16" s="10"/>
      <c r="M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6"/>
      <c r="C1" s="133" t="s">
        <v>0</v>
      </c>
      <c r="D1" s="133"/>
      <c r="E1" s="133"/>
      <c r="F1" s="133"/>
      <c r="G1" s="133"/>
      <c r="H1" s="133"/>
      <c r="I1" s="133"/>
      <c r="J1" s="134"/>
    </row>
    <row r="2" spans="2:10" ht="24" x14ac:dyDescent="0.45">
      <c r="B2" s="57"/>
      <c r="C2" s="135" t="s">
        <v>1</v>
      </c>
      <c r="D2" s="135"/>
      <c r="E2" s="135"/>
      <c r="F2" s="135"/>
      <c r="G2" s="135"/>
      <c r="H2" s="135"/>
      <c r="I2" s="135"/>
      <c r="J2" s="136"/>
    </row>
    <row r="3" spans="2:10" ht="24.75" thickBot="1" x14ac:dyDescent="0.5">
      <c r="B3" s="54" t="s">
        <v>79</v>
      </c>
      <c r="C3" s="135" t="str">
        <f>سهام!C3</f>
        <v>برای ماه منتهی به 1399/10/30</v>
      </c>
      <c r="D3" s="135"/>
      <c r="E3" s="135"/>
      <c r="F3" s="135"/>
      <c r="G3" s="135"/>
      <c r="H3" s="135"/>
      <c r="I3" s="135"/>
      <c r="J3" s="136"/>
    </row>
    <row r="4" spans="2:10" x14ac:dyDescent="0.45">
      <c r="B4" s="137" t="s">
        <v>2</v>
      </c>
      <c r="C4" s="140" t="str">
        <f>سهام!C4</f>
        <v>1399/09/30</v>
      </c>
      <c r="D4" s="140" t="s">
        <v>3</v>
      </c>
      <c r="E4" s="140" t="s">
        <v>3</v>
      </c>
      <c r="F4" s="140" t="s">
        <v>3</v>
      </c>
      <c r="G4" s="140" t="str">
        <f>سهام!J4</f>
        <v>1399/10/30</v>
      </c>
      <c r="H4" s="140" t="s">
        <v>5</v>
      </c>
      <c r="I4" s="140" t="s">
        <v>5</v>
      </c>
      <c r="J4" s="142" t="s">
        <v>5</v>
      </c>
    </row>
    <row r="5" spans="2:10" x14ac:dyDescent="0.45">
      <c r="B5" s="138" t="s">
        <v>2</v>
      </c>
      <c r="C5" s="139" t="s">
        <v>14</v>
      </c>
      <c r="D5" s="139" t="s">
        <v>15</v>
      </c>
      <c r="E5" s="139" t="s">
        <v>16</v>
      </c>
      <c r="F5" s="139" t="s">
        <v>17</v>
      </c>
      <c r="G5" s="139" t="s">
        <v>14</v>
      </c>
      <c r="H5" s="139" t="s">
        <v>15</v>
      </c>
      <c r="I5" s="139" t="s">
        <v>16</v>
      </c>
      <c r="J5" s="141" t="s">
        <v>17</v>
      </c>
    </row>
    <row r="6" spans="2:10" ht="21.75" customHeight="1" thickBot="1" x14ac:dyDescent="0.5">
      <c r="B6" s="58" t="s">
        <v>77</v>
      </c>
      <c r="C6" s="59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60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zoomScale="50" zoomScaleNormal="100" zoomScaleSheetLayoutView="50" workbookViewId="0">
      <selection activeCell="K11" sqref="K11"/>
    </sheetView>
  </sheetViews>
  <sheetFormatPr defaultRowHeight="35.25" customHeight="1" x14ac:dyDescent="0.45"/>
  <cols>
    <col min="1" max="1" width="9.140625" style="1"/>
    <col min="2" max="2" width="16.2851562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8" width="21.28515625" style="1" customWidth="1"/>
    <col min="19" max="19" width="20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6"/>
      <c r="C1" s="133" t="s">
        <v>0</v>
      </c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4"/>
    </row>
    <row r="2" spans="2:20" ht="35.25" customHeight="1" x14ac:dyDescent="0.45">
      <c r="B2" s="57"/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6"/>
    </row>
    <row r="3" spans="2:20" ht="35.25" customHeight="1" thickBot="1" x14ac:dyDescent="0.5">
      <c r="B3" s="54" t="s">
        <v>79</v>
      </c>
      <c r="C3" s="135" t="str">
        <f>سهام!C3</f>
        <v>برای ماه منتهی به 1399/10/30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6"/>
    </row>
    <row r="4" spans="2:20" ht="35.25" customHeight="1" x14ac:dyDescent="0.45">
      <c r="B4" s="147" t="s">
        <v>18</v>
      </c>
      <c r="C4" s="144" t="s">
        <v>18</v>
      </c>
      <c r="D4" s="144" t="s">
        <v>18</v>
      </c>
      <c r="E4" s="144" t="s">
        <v>18</v>
      </c>
      <c r="F4" s="144" t="s">
        <v>18</v>
      </c>
      <c r="G4" s="144" t="s">
        <v>18</v>
      </c>
      <c r="H4" s="144" t="s">
        <v>18</v>
      </c>
      <c r="I4" s="144" t="str">
        <f>سهام!C4</f>
        <v>1399/09/30</v>
      </c>
      <c r="J4" s="144" t="s">
        <v>3</v>
      </c>
      <c r="K4" s="144" t="s">
        <v>3</v>
      </c>
      <c r="L4" s="144" t="s">
        <v>4</v>
      </c>
      <c r="M4" s="144" t="s">
        <v>4</v>
      </c>
      <c r="N4" s="144" t="s">
        <v>4</v>
      </c>
      <c r="O4" s="144" t="s">
        <v>4</v>
      </c>
      <c r="P4" s="144" t="str">
        <f>سهام!J4</f>
        <v>1399/10/30</v>
      </c>
      <c r="Q4" s="144" t="s">
        <v>5</v>
      </c>
      <c r="R4" s="144" t="s">
        <v>5</v>
      </c>
      <c r="S4" s="144" t="s">
        <v>5</v>
      </c>
      <c r="T4" s="146" t="s">
        <v>5</v>
      </c>
    </row>
    <row r="5" spans="2:20" ht="35.25" customHeight="1" x14ac:dyDescent="0.45">
      <c r="B5" s="148" t="s">
        <v>19</v>
      </c>
      <c r="C5" s="143" t="s">
        <v>20</v>
      </c>
      <c r="D5" s="143" t="s">
        <v>21</v>
      </c>
      <c r="E5" s="143" t="s">
        <v>22</v>
      </c>
      <c r="F5" s="143" t="s">
        <v>23</v>
      </c>
      <c r="G5" s="143" t="s">
        <v>24</v>
      </c>
      <c r="H5" s="143" t="s">
        <v>17</v>
      </c>
      <c r="I5" s="143" t="s">
        <v>6</v>
      </c>
      <c r="J5" s="143" t="s">
        <v>7</v>
      </c>
      <c r="K5" s="107" t="s">
        <v>8</v>
      </c>
      <c r="L5" s="143" t="s">
        <v>93</v>
      </c>
      <c r="M5" s="107" t="s">
        <v>94</v>
      </c>
      <c r="N5" s="143" t="s">
        <v>95</v>
      </c>
      <c r="O5" s="107" t="s">
        <v>10</v>
      </c>
      <c r="P5" s="143" t="s">
        <v>6</v>
      </c>
      <c r="Q5" s="107" t="s">
        <v>25</v>
      </c>
      <c r="R5" s="107" t="s">
        <v>7</v>
      </c>
      <c r="S5" s="107" t="s">
        <v>8</v>
      </c>
      <c r="T5" s="145" t="s">
        <v>12</v>
      </c>
    </row>
    <row r="6" spans="2:20" ht="39" customHeight="1" x14ac:dyDescent="0.45">
      <c r="B6" s="148" t="s">
        <v>19</v>
      </c>
      <c r="C6" s="143" t="s">
        <v>20</v>
      </c>
      <c r="D6" s="143" t="s">
        <v>21</v>
      </c>
      <c r="E6" s="143" t="s">
        <v>22</v>
      </c>
      <c r="F6" s="143" t="s">
        <v>23</v>
      </c>
      <c r="G6" s="143" t="s">
        <v>24</v>
      </c>
      <c r="H6" s="143" t="s">
        <v>17</v>
      </c>
      <c r="I6" s="143" t="s">
        <v>6</v>
      </c>
      <c r="J6" s="143" t="s">
        <v>7</v>
      </c>
      <c r="K6" s="107" t="s">
        <v>92</v>
      </c>
      <c r="L6" s="143" t="s">
        <v>6</v>
      </c>
      <c r="M6" s="107" t="s">
        <v>92</v>
      </c>
      <c r="N6" s="143" t="s">
        <v>6</v>
      </c>
      <c r="O6" s="107" t="s">
        <v>92</v>
      </c>
      <c r="P6" s="143" t="s">
        <v>6</v>
      </c>
      <c r="Q6" s="107" t="s">
        <v>92</v>
      </c>
      <c r="R6" s="107" t="s">
        <v>92</v>
      </c>
      <c r="S6" s="107" t="s">
        <v>92</v>
      </c>
      <c r="T6" s="145" t="s">
        <v>12</v>
      </c>
    </row>
    <row r="7" spans="2:20" s="70" customFormat="1" ht="54" customHeight="1" thickBot="1" x14ac:dyDescent="0.5">
      <c r="B7" s="108" t="s">
        <v>77</v>
      </c>
      <c r="C7" s="109" t="s">
        <v>77</v>
      </c>
      <c r="D7" s="109" t="s">
        <v>77</v>
      </c>
      <c r="E7" s="109" t="s">
        <v>77</v>
      </c>
      <c r="F7" s="109" t="s">
        <v>77</v>
      </c>
      <c r="G7" s="109" t="s">
        <v>77</v>
      </c>
      <c r="H7" s="109" t="s">
        <v>77</v>
      </c>
      <c r="I7" s="110">
        <v>0</v>
      </c>
      <c r="J7" s="110">
        <v>0</v>
      </c>
      <c r="K7" s="110">
        <v>0</v>
      </c>
      <c r="L7" s="111">
        <v>0</v>
      </c>
      <c r="M7" s="111">
        <v>0</v>
      </c>
      <c r="N7" s="110">
        <v>0</v>
      </c>
      <c r="O7" s="110">
        <v>0</v>
      </c>
      <c r="P7" s="111">
        <v>0</v>
      </c>
      <c r="Q7" s="111">
        <v>0</v>
      </c>
      <c r="R7" s="111">
        <v>0</v>
      </c>
      <c r="S7" s="111">
        <v>0</v>
      </c>
      <c r="T7" s="112">
        <v>0</v>
      </c>
    </row>
  </sheetData>
  <mergeCells count="20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30"/>
      <c r="C1" s="151" t="s">
        <v>0</v>
      </c>
      <c r="D1" s="151"/>
      <c r="E1" s="151"/>
      <c r="F1" s="151"/>
      <c r="G1" s="151"/>
      <c r="H1" s="152"/>
    </row>
    <row r="2" spans="2:8" ht="24" x14ac:dyDescent="0.45">
      <c r="B2" s="29"/>
      <c r="C2" s="135" t="s">
        <v>1</v>
      </c>
      <c r="D2" s="135"/>
      <c r="E2" s="135"/>
      <c r="F2" s="135"/>
      <c r="G2" s="135"/>
      <c r="H2" s="153"/>
    </row>
    <row r="3" spans="2:8" ht="24" x14ac:dyDescent="0.45">
      <c r="B3" s="31" t="s">
        <v>79</v>
      </c>
      <c r="C3" s="154" t="str">
        <f>سهام!C3</f>
        <v>برای ماه منتهی به 1399/10/30</v>
      </c>
      <c r="D3" s="154"/>
      <c r="E3" s="154"/>
      <c r="F3" s="154"/>
      <c r="G3" s="154"/>
      <c r="H3" s="155"/>
    </row>
    <row r="4" spans="2:8" x14ac:dyDescent="0.45">
      <c r="B4" s="149" t="s">
        <v>2</v>
      </c>
      <c r="C4" s="149" t="str">
        <f>C3</f>
        <v>برای ماه منتهی به 1399/10/30</v>
      </c>
      <c r="D4" s="149" t="s">
        <v>5</v>
      </c>
      <c r="E4" s="149" t="s">
        <v>5</v>
      </c>
      <c r="F4" s="149" t="s">
        <v>5</v>
      </c>
      <c r="G4" s="149" t="s">
        <v>5</v>
      </c>
      <c r="H4" s="149" t="s">
        <v>5</v>
      </c>
    </row>
    <row r="5" spans="2:8" ht="33.75" customHeight="1" x14ac:dyDescent="0.45">
      <c r="B5" s="150" t="s">
        <v>2</v>
      </c>
      <c r="C5" s="150" t="s">
        <v>6</v>
      </c>
      <c r="D5" s="150" t="s">
        <v>26</v>
      </c>
      <c r="E5" s="150" t="s">
        <v>27</v>
      </c>
      <c r="F5" s="150" t="s">
        <v>28</v>
      </c>
      <c r="G5" s="150" t="s">
        <v>29</v>
      </c>
      <c r="H5" s="150" t="s">
        <v>30</v>
      </c>
    </row>
    <row r="6" spans="2:8" s="7" customFormat="1" ht="24" x14ac:dyDescent="0.25">
      <c r="B6" s="8" t="s">
        <v>77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D10" sqref="D10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30"/>
      <c r="C1" s="151" t="s">
        <v>0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2"/>
    </row>
    <row r="2" spans="2:17" ht="24" x14ac:dyDescent="0.45">
      <c r="B2" s="29"/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53"/>
    </row>
    <row r="3" spans="2:17" ht="24" x14ac:dyDescent="0.45">
      <c r="B3" s="31" t="s">
        <v>79</v>
      </c>
      <c r="C3" s="154" t="str">
        <f>سهام!C3</f>
        <v>برای ماه منتهی به 1399/10/30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5"/>
    </row>
    <row r="4" spans="2:17" x14ac:dyDescent="0.45">
      <c r="B4" s="130" t="s">
        <v>31</v>
      </c>
      <c r="C4" s="130" t="s">
        <v>31</v>
      </c>
      <c r="D4" s="130" t="s">
        <v>31</v>
      </c>
      <c r="E4" s="130" t="s">
        <v>31</v>
      </c>
      <c r="F4" s="130" t="s">
        <v>31</v>
      </c>
      <c r="G4" s="130" t="str">
        <f>سهام!C4</f>
        <v>1399/09/30</v>
      </c>
      <c r="H4" s="130" t="s">
        <v>3</v>
      </c>
      <c r="I4" s="130" t="s">
        <v>3</v>
      </c>
      <c r="J4" s="130" t="s">
        <v>4</v>
      </c>
      <c r="K4" s="130" t="s">
        <v>4</v>
      </c>
      <c r="L4" s="130" t="s">
        <v>4</v>
      </c>
      <c r="M4" s="130" t="s">
        <v>4</v>
      </c>
      <c r="N4" s="130" t="str">
        <f>سهام!J4</f>
        <v>1399/10/30</v>
      </c>
      <c r="O4" s="130" t="s">
        <v>5</v>
      </c>
      <c r="P4" s="130" t="s">
        <v>5</v>
      </c>
      <c r="Q4" s="130" t="s">
        <v>5</v>
      </c>
    </row>
    <row r="5" spans="2:17" ht="29.25" customHeight="1" x14ac:dyDescent="0.45">
      <c r="B5" s="156" t="s">
        <v>32</v>
      </c>
      <c r="C5" s="156" t="s">
        <v>23</v>
      </c>
      <c r="D5" s="156" t="s">
        <v>24</v>
      </c>
      <c r="E5" s="156" t="s">
        <v>33</v>
      </c>
      <c r="F5" s="156" t="s">
        <v>21</v>
      </c>
      <c r="G5" s="156" t="s">
        <v>6</v>
      </c>
      <c r="H5" s="156" t="s">
        <v>7</v>
      </c>
      <c r="I5" s="156" t="s">
        <v>8</v>
      </c>
      <c r="J5" s="156" t="s">
        <v>9</v>
      </c>
      <c r="K5" s="156" t="s">
        <v>9</v>
      </c>
      <c r="L5" s="156" t="s">
        <v>10</v>
      </c>
      <c r="M5" s="156" t="s">
        <v>10</v>
      </c>
      <c r="N5" s="156" t="s">
        <v>6</v>
      </c>
      <c r="O5" s="156" t="s">
        <v>7</v>
      </c>
      <c r="P5" s="156" t="s">
        <v>8</v>
      </c>
      <c r="Q5" s="156" t="s">
        <v>34</v>
      </c>
    </row>
    <row r="6" spans="2:17" ht="31.5" customHeight="1" x14ac:dyDescent="0.45">
      <c r="B6" s="156" t="s">
        <v>32</v>
      </c>
      <c r="C6" s="156" t="s">
        <v>23</v>
      </c>
      <c r="D6" s="156" t="s">
        <v>24</v>
      </c>
      <c r="E6" s="156" t="s">
        <v>33</v>
      </c>
      <c r="F6" s="156" t="s">
        <v>21</v>
      </c>
      <c r="G6" s="156" t="s">
        <v>6</v>
      </c>
      <c r="H6" s="156" t="s">
        <v>7</v>
      </c>
      <c r="I6" s="156" t="s">
        <v>8</v>
      </c>
      <c r="J6" s="156" t="s">
        <v>6</v>
      </c>
      <c r="K6" s="156" t="s">
        <v>7</v>
      </c>
      <c r="L6" s="156" t="s">
        <v>6</v>
      </c>
      <c r="M6" s="156" t="s">
        <v>13</v>
      </c>
      <c r="N6" s="156" t="s">
        <v>6</v>
      </c>
      <c r="O6" s="156" t="s">
        <v>7</v>
      </c>
      <c r="P6" s="156" t="s">
        <v>8</v>
      </c>
      <c r="Q6" s="156" t="s">
        <v>34</v>
      </c>
    </row>
    <row r="7" spans="2:17" s="9" customFormat="1" ht="24" x14ac:dyDescent="0.6">
      <c r="B7" s="26" t="s">
        <v>77</v>
      </c>
      <c r="C7" s="26" t="s">
        <v>77</v>
      </c>
      <c r="D7" s="15">
        <v>0</v>
      </c>
      <c r="E7" s="15">
        <v>0</v>
      </c>
      <c r="F7" s="26" t="s">
        <v>77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B11" sqref="B11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30"/>
      <c r="C1" s="151" t="s">
        <v>0</v>
      </c>
      <c r="D1" s="151"/>
      <c r="E1" s="151"/>
      <c r="F1" s="151"/>
      <c r="G1" s="151"/>
      <c r="H1" s="151"/>
      <c r="I1" s="151"/>
      <c r="J1" s="151"/>
      <c r="K1" s="152"/>
    </row>
    <row r="2" spans="2:11" ht="24" x14ac:dyDescent="0.45">
      <c r="B2" s="29"/>
      <c r="C2" s="135" t="s">
        <v>1</v>
      </c>
      <c r="D2" s="135"/>
      <c r="E2" s="135"/>
      <c r="F2" s="135"/>
      <c r="G2" s="135"/>
      <c r="H2" s="135"/>
      <c r="I2" s="135"/>
      <c r="J2" s="135"/>
      <c r="K2" s="153"/>
    </row>
    <row r="3" spans="2:11" ht="24" x14ac:dyDescent="0.45">
      <c r="B3" s="31" t="s">
        <v>79</v>
      </c>
      <c r="C3" s="154" t="str">
        <f>سهام!C3</f>
        <v>برای ماه منتهی به 1399/10/30</v>
      </c>
      <c r="D3" s="154"/>
      <c r="E3" s="154"/>
      <c r="F3" s="154"/>
      <c r="G3" s="154"/>
      <c r="H3" s="154"/>
      <c r="I3" s="154"/>
      <c r="J3" s="154"/>
      <c r="K3" s="155"/>
    </row>
    <row r="4" spans="2:11" x14ac:dyDescent="0.45">
      <c r="B4" s="130" t="s">
        <v>35</v>
      </c>
      <c r="C4" s="130" t="s">
        <v>36</v>
      </c>
      <c r="D4" s="130" t="s">
        <v>36</v>
      </c>
      <c r="E4" s="130" t="s">
        <v>36</v>
      </c>
      <c r="F4" s="130" t="s">
        <v>36</v>
      </c>
      <c r="G4" s="130" t="str">
        <f>سهام!C4</f>
        <v>1399/09/30</v>
      </c>
      <c r="H4" s="130" t="s">
        <v>4</v>
      </c>
      <c r="I4" s="130" t="s">
        <v>4</v>
      </c>
      <c r="J4" s="130" t="str">
        <f>سهام!J4</f>
        <v>1399/10/30</v>
      </c>
      <c r="K4" s="130" t="s">
        <v>5</v>
      </c>
    </row>
    <row r="5" spans="2:11" ht="39" customHeight="1" x14ac:dyDescent="0.45">
      <c r="B5" s="130" t="s">
        <v>35</v>
      </c>
      <c r="C5" s="130" t="s">
        <v>37</v>
      </c>
      <c r="D5" s="130" t="s">
        <v>38</v>
      </c>
      <c r="E5" s="130" t="s">
        <v>39</v>
      </c>
      <c r="F5" s="130" t="s">
        <v>24</v>
      </c>
      <c r="G5" s="130" t="s">
        <v>40</v>
      </c>
      <c r="H5" s="130" t="s">
        <v>41</v>
      </c>
      <c r="I5" s="130" t="s">
        <v>42</v>
      </c>
      <c r="J5" s="130" t="s">
        <v>40</v>
      </c>
      <c r="K5" s="156" t="s">
        <v>34</v>
      </c>
    </row>
    <row r="6" spans="2:11" s="6" customFormat="1" ht="33.75" customHeight="1" x14ac:dyDescent="0.25">
      <c r="B6" s="3" t="s">
        <v>43</v>
      </c>
      <c r="C6" s="64">
        <v>1349301287911</v>
      </c>
      <c r="D6" s="3" t="s">
        <v>90</v>
      </c>
      <c r="E6" s="3" t="s">
        <v>91</v>
      </c>
      <c r="F6" s="3">
        <v>10</v>
      </c>
      <c r="G6" s="4">
        <v>84536057728</v>
      </c>
      <c r="H6" s="4">
        <v>1849763332340</v>
      </c>
      <c r="I6" s="4">
        <v>1448038551628</v>
      </c>
      <c r="J6" s="4">
        <v>486260838440</v>
      </c>
      <c r="K6" s="83" t="s">
        <v>116</v>
      </c>
    </row>
    <row r="7" spans="2:11" ht="21" x14ac:dyDescent="0.55000000000000004">
      <c r="B7" s="157" t="s">
        <v>66</v>
      </c>
      <c r="C7" s="158"/>
      <c r="D7" s="158"/>
      <c r="E7" s="158"/>
      <c r="F7" s="159"/>
      <c r="G7" s="74">
        <f>SUM(G6:G6)</f>
        <v>84536057728</v>
      </c>
      <c r="H7" s="16">
        <f>SUM(H6:H6)</f>
        <v>1849763332340</v>
      </c>
      <c r="I7" s="16">
        <f>SUM(I6:I6)</f>
        <v>1448038551628</v>
      </c>
      <c r="J7" s="16">
        <f>SUM(J6:J6)</f>
        <v>486260838440</v>
      </c>
      <c r="K7" s="95">
        <v>6.09</v>
      </c>
    </row>
    <row r="8" spans="2:11" x14ac:dyDescent="0.45">
      <c r="H8" s="10"/>
    </row>
    <row r="10" spans="2:11" x14ac:dyDescent="0.45">
      <c r="I10" s="71"/>
    </row>
    <row r="11" spans="2:11" x14ac:dyDescent="0.45">
      <c r="K11" s="100"/>
    </row>
  </sheetData>
  <mergeCells count="18">
    <mergeCell ref="B7:F7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rintOptions horizontalCentered="1" verticalCentered="1"/>
  <pageMargins left="0.7" right="0.7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H13" sqref="H13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0" t="s">
        <v>0</v>
      </c>
      <c r="C1" s="151"/>
      <c r="D1" s="151"/>
      <c r="E1" s="151"/>
      <c r="F1" s="151"/>
      <c r="G1" s="151"/>
      <c r="H1" s="151"/>
      <c r="I1" s="151"/>
      <c r="J1" s="151"/>
      <c r="K1" s="152"/>
    </row>
    <row r="2" spans="2:11" ht="24" x14ac:dyDescent="0.45">
      <c r="B2" s="161" t="s">
        <v>44</v>
      </c>
      <c r="C2" s="135"/>
      <c r="D2" s="135"/>
      <c r="E2" s="135"/>
      <c r="F2" s="135"/>
      <c r="G2" s="135"/>
      <c r="H2" s="135"/>
      <c r="I2" s="135"/>
      <c r="J2" s="135"/>
      <c r="K2" s="153"/>
    </row>
    <row r="3" spans="2:11" ht="24" x14ac:dyDescent="0.45">
      <c r="B3" s="162" t="str">
        <f>سهام!C3</f>
        <v>برای ماه منتهی به 1399/10/30</v>
      </c>
      <c r="C3" s="154"/>
      <c r="D3" s="154"/>
      <c r="E3" s="154"/>
      <c r="F3" s="154"/>
      <c r="G3" s="154"/>
      <c r="H3" s="154"/>
      <c r="I3" s="154"/>
      <c r="J3" s="154"/>
      <c r="K3" s="155"/>
    </row>
    <row r="4" spans="2:11" ht="24" x14ac:dyDescent="0.45">
      <c r="B4" s="31" t="s">
        <v>79</v>
      </c>
      <c r="C4" s="44"/>
      <c r="D4" s="44"/>
      <c r="E4" s="44"/>
      <c r="F4" s="44"/>
      <c r="G4" s="44"/>
      <c r="H4" s="44"/>
      <c r="I4" s="44"/>
      <c r="J4" s="44"/>
      <c r="K4" s="45"/>
    </row>
    <row r="5" spans="2:11" ht="33" customHeight="1" x14ac:dyDescent="0.45">
      <c r="B5" s="130" t="s">
        <v>45</v>
      </c>
      <c r="C5" s="130" t="s">
        <v>45</v>
      </c>
      <c r="D5" s="130" t="s">
        <v>45</v>
      </c>
      <c r="E5" s="130" t="s">
        <v>45</v>
      </c>
      <c r="F5" s="130" t="s">
        <v>46</v>
      </c>
      <c r="G5" s="130" t="s">
        <v>46</v>
      </c>
      <c r="H5" s="130" t="s">
        <v>46</v>
      </c>
      <c r="I5" s="130" t="s">
        <v>47</v>
      </c>
      <c r="J5" s="130" t="s">
        <v>47</v>
      </c>
      <c r="K5" s="130" t="s">
        <v>47</v>
      </c>
    </row>
    <row r="6" spans="2:11" ht="28.5" customHeight="1" x14ac:dyDescent="0.45">
      <c r="B6" s="130" t="s">
        <v>48</v>
      </c>
      <c r="C6" s="130" t="s">
        <v>49</v>
      </c>
      <c r="D6" s="130" t="s">
        <v>23</v>
      </c>
      <c r="E6" s="130" t="s">
        <v>24</v>
      </c>
      <c r="F6" s="130" t="s">
        <v>50</v>
      </c>
      <c r="G6" s="130" t="s">
        <v>51</v>
      </c>
      <c r="H6" s="130" t="s">
        <v>52</v>
      </c>
      <c r="I6" s="130" t="s">
        <v>50</v>
      </c>
      <c r="J6" s="130" t="s">
        <v>51</v>
      </c>
      <c r="K6" s="130" t="s">
        <v>52</v>
      </c>
    </row>
    <row r="7" spans="2:11" ht="28.5" customHeight="1" x14ac:dyDescent="0.45">
      <c r="B7" s="94" t="s">
        <v>43</v>
      </c>
      <c r="C7" s="94">
        <v>1</v>
      </c>
      <c r="D7" s="94">
        <v>1</v>
      </c>
      <c r="E7" s="94">
        <v>10</v>
      </c>
      <c r="F7" s="98">
        <v>692918505</v>
      </c>
      <c r="G7" s="75">
        <v>0</v>
      </c>
      <c r="H7" s="98">
        <v>692918505</v>
      </c>
      <c r="I7" s="98">
        <v>1189339764</v>
      </c>
      <c r="J7" s="75">
        <v>0</v>
      </c>
      <c r="K7" s="98">
        <v>1189339764</v>
      </c>
    </row>
    <row r="8" spans="2:11" ht="28.5" customHeight="1" x14ac:dyDescent="0.45">
      <c r="B8" s="94" t="s">
        <v>96</v>
      </c>
      <c r="C8" s="94">
        <v>1</v>
      </c>
      <c r="D8" s="94">
        <v>30</v>
      </c>
      <c r="E8" s="94">
        <v>10</v>
      </c>
      <c r="F8" s="75">
        <v>0</v>
      </c>
      <c r="G8" s="75">
        <v>0</v>
      </c>
      <c r="H8" s="75">
        <v>0</v>
      </c>
      <c r="I8" s="98">
        <v>10810</v>
      </c>
      <c r="J8" s="75">
        <v>0</v>
      </c>
      <c r="K8" s="98">
        <v>10810</v>
      </c>
    </row>
    <row r="9" spans="2:11" ht="36.75" customHeight="1" x14ac:dyDescent="0.55000000000000004">
      <c r="B9" s="157" t="s">
        <v>66</v>
      </c>
      <c r="C9" s="158"/>
      <c r="D9" s="158"/>
      <c r="E9" s="159"/>
      <c r="F9" s="76">
        <f>SUM(F7:F8)</f>
        <v>692918505</v>
      </c>
      <c r="G9" s="75">
        <v>0</v>
      </c>
      <c r="H9" s="76">
        <f>SUM(H7:H8)</f>
        <v>692918505</v>
      </c>
      <c r="I9" s="76">
        <f>SUM(I7:I8)</f>
        <v>1189350574</v>
      </c>
      <c r="J9" s="75">
        <f>SUM(J7:J7)</f>
        <v>0</v>
      </c>
      <c r="K9" s="76">
        <f>SUM(K7:K8)</f>
        <v>1189350574</v>
      </c>
    </row>
  </sheetData>
  <mergeCells count="17"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C10" sqref="C10:C11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30"/>
      <c r="C1" s="151" t="s">
        <v>0</v>
      </c>
      <c r="D1" s="151"/>
      <c r="E1" s="151"/>
      <c r="F1" s="151"/>
      <c r="G1" s="151"/>
      <c r="H1" s="151"/>
      <c r="I1" s="151"/>
      <c r="J1" s="151"/>
      <c r="K1" s="152"/>
    </row>
    <row r="2" spans="2:11" ht="24" x14ac:dyDescent="0.45">
      <c r="B2" s="29"/>
      <c r="C2" s="135" t="s">
        <v>44</v>
      </c>
      <c r="D2" s="135"/>
      <c r="E2" s="135"/>
      <c r="F2" s="135"/>
      <c r="G2" s="135"/>
      <c r="H2" s="135"/>
      <c r="I2" s="135"/>
      <c r="J2" s="135"/>
      <c r="K2" s="153"/>
    </row>
    <row r="3" spans="2:11" ht="24" x14ac:dyDescent="0.45">
      <c r="B3" s="31" t="s">
        <v>79</v>
      </c>
      <c r="C3" s="154" t="str">
        <f>سهام!C3</f>
        <v>برای ماه منتهی به 1399/10/30</v>
      </c>
      <c r="D3" s="154"/>
      <c r="E3" s="154"/>
      <c r="F3" s="154"/>
      <c r="G3" s="154"/>
      <c r="H3" s="154"/>
      <c r="I3" s="154"/>
      <c r="J3" s="154"/>
      <c r="K3" s="155"/>
    </row>
    <row r="4" spans="2:11" x14ac:dyDescent="0.45">
      <c r="B4" s="130" t="s">
        <v>2</v>
      </c>
      <c r="C4" s="130" t="s">
        <v>53</v>
      </c>
      <c r="D4" s="130" t="s">
        <v>53</v>
      </c>
      <c r="E4" s="130" t="s">
        <v>53</v>
      </c>
      <c r="F4" s="130" t="s">
        <v>46</v>
      </c>
      <c r="G4" s="130" t="s">
        <v>46</v>
      </c>
      <c r="H4" s="130" t="s">
        <v>46</v>
      </c>
      <c r="I4" s="130" t="s">
        <v>47</v>
      </c>
      <c r="J4" s="130" t="s">
        <v>47</v>
      </c>
      <c r="K4" s="130" t="s">
        <v>47</v>
      </c>
    </row>
    <row r="5" spans="2:11" ht="37.5" x14ac:dyDescent="0.45">
      <c r="B5" s="130" t="s">
        <v>2</v>
      </c>
      <c r="C5" s="130" t="s">
        <v>54</v>
      </c>
      <c r="D5" s="19" t="s">
        <v>55</v>
      </c>
      <c r="E5" s="156" t="s">
        <v>56</v>
      </c>
      <c r="F5" s="156" t="s">
        <v>57</v>
      </c>
      <c r="G5" s="156" t="s">
        <v>51</v>
      </c>
      <c r="H5" s="156" t="s">
        <v>58</v>
      </c>
      <c r="I5" s="156" t="s">
        <v>57</v>
      </c>
      <c r="J5" s="156" t="s">
        <v>51</v>
      </c>
      <c r="K5" s="156" t="s">
        <v>58</v>
      </c>
    </row>
    <row r="6" spans="2:11" x14ac:dyDescent="0.45">
      <c r="B6" s="95" t="s">
        <v>77</v>
      </c>
      <c r="C6" s="95">
        <v>0</v>
      </c>
      <c r="D6" s="96">
        <v>0</v>
      </c>
      <c r="E6" s="96">
        <v>0</v>
      </c>
      <c r="F6" s="96">
        <v>0</v>
      </c>
      <c r="G6" s="96">
        <v>0</v>
      </c>
      <c r="H6" s="96">
        <v>0</v>
      </c>
      <c r="I6" s="96"/>
      <c r="J6" s="96"/>
      <c r="K6" s="96"/>
    </row>
    <row r="7" spans="2:11" ht="24" x14ac:dyDescent="0.45">
      <c r="B7" s="163" t="s">
        <v>66</v>
      </c>
      <c r="C7" s="164"/>
      <c r="D7" s="164"/>
      <c r="E7" s="165"/>
      <c r="F7" s="16">
        <f t="shared" ref="F7:K7" si="0">SUM(F6:F6)</f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</row>
  </sheetData>
  <mergeCells count="16">
    <mergeCell ref="B7:E7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rightToLeft="1" view="pageBreakPreview" topLeftCell="A4" zoomScale="80" zoomScaleNormal="100" zoomScaleSheetLayoutView="80" workbookViewId="0">
      <selection activeCell="D15" sqref="D15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0" t="s">
        <v>0</v>
      </c>
      <c r="C1" s="151"/>
      <c r="D1" s="151"/>
      <c r="E1" s="151"/>
      <c r="F1" s="151"/>
      <c r="G1" s="151"/>
      <c r="H1" s="151"/>
      <c r="I1" s="151"/>
      <c r="J1" s="152"/>
    </row>
    <row r="2" spans="2:10" ht="24" x14ac:dyDescent="0.45">
      <c r="B2" s="161" t="s">
        <v>44</v>
      </c>
      <c r="C2" s="135"/>
      <c r="D2" s="135"/>
      <c r="E2" s="135"/>
      <c r="F2" s="135"/>
      <c r="G2" s="135"/>
      <c r="H2" s="135"/>
      <c r="I2" s="135"/>
      <c r="J2" s="153"/>
    </row>
    <row r="3" spans="2:10" ht="24" x14ac:dyDescent="0.45">
      <c r="B3" s="162" t="str">
        <f>سهام!C3</f>
        <v>برای ماه منتهی به 1399/10/30</v>
      </c>
      <c r="C3" s="154"/>
      <c r="D3" s="154"/>
      <c r="E3" s="154"/>
      <c r="F3" s="154"/>
      <c r="G3" s="154"/>
      <c r="H3" s="154"/>
      <c r="I3" s="154"/>
      <c r="J3" s="155"/>
    </row>
    <row r="4" spans="2:10" ht="24" x14ac:dyDescent="0.45">
      <c r="B4" s="31" t="s">
        <v>79</v>
      </c>
      <c r="C4" s="36"/>
      <c r="D4" s="36"/>
      <c r="E4" s="36"/>
      <c r="F4" s="36"/>
      <c r="G4" s="36"/>
      <c r="H4" s="36"/>
      <c r="I4" s="36"/>
      <c r="J4" s="37"/>
    </row>
    <row r="5" spans="2:10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0" ht="37.5" x14ac:dyDescent="0.45">
      <c r="B6" s="130" t="s">
        <v>2</v>
      </c>
      <c r="C6" s="130" t="s">
        <v>6</v>
      </c>
      <c r="D6" s="130" t="s">
        <v>8</v>
      </c>
      <c r="E6" s="130" t="s">
        <v>59</v>
      </c>
      <c r="F6" s="19" t="s">
        <v>60</v>
      </c>
      <c r="G6" s="130" t="s">
        <v>6</v>
      </c>
      <c r="H6" s="18" t="s">
        <v>8</v>
      </c>
      <c r="I6" s="130" t="s">
        <v>59</v>
      </c>
      <c r="J6" s="156" t="s">
        <v>60</v>
      </c>
    </row>
    <row r="7" spans="2:10" ht="27" customHeight="1" x14ac:dyDescent="0.45">
      <c r="B7" s="95" t="s">
        <v>99</v>
      </c>
      <c r="C7" s="96">
        <v>8556578</v>
      </c>
      <c r="D7" s="96">
        <v>216060395268</v>
      </c>
      <c r="E7" s="96">
        <v>188158831319</v>
      </c>
      <c r="F7" s="96">
        <v>27901563949</v>
      </c>
      <c r="G7" s="96">
        <v>8556578</v>
      </c>
      <c r="H7" s="96">
        <v>216060395268</v>
      </c>
      <c r="I7" s="96">
        <v>181796751324</v>
      </c>
      <c r="J7" s="96">
        <v>34263643944</v>
      </c>
    </row>
    <row r="8" spans="2:10" ht="27" customHeight="1" x14ac:dyDescent="0.45">
      <c r="B8" s="95" t="s">
        <v>107</v>
      </c>
      <c r="C8" s="96">
        <v>98984</v>
      </c>
      <c r="D8" s="96">
        <v>10486209115</v>
      </c>
      <c r="E8" s="96">
        <v>11067709922</v>
      </c>
      <c r="F8" s="101">
        <v>-581500806</v>
      </c>
      <c r="G8" s="96">
        <v>98984</v>
      </c>
      <c r="H8" s="96">
        <v>10486209115</v>
      </c>
      <c r="I8" s="96">
        <v>11067709922</v>
      </c>
      <c r="J8" s="101">
        <v>-581500806</v>
      </c>
    </row>
    <row r="9" spans="2:10" ht="27" customHeight="1" x14ac:dyDescent="0.45">
      <c r="B9" s="95" t="s">
        <v>101</v>
      </c>
      <c r="C9" s="96">
        <v>1600682</v>
      </c>
      <c r="D9" s="96">
        <v>57385622551</v>
      </c>
      <c r="E9" s="96">
        <v>65467159247</v>
      </c>
      <c r="F9" s="101">
        <v>-8081536695</v>
      </c>
      <c r="G9" s="96">
        <v>1600682</v>
      </c>
      <c r="H9" s="96">
        <v>57385622551</v>
      </c>
      <c r="I9" s="96">
        <v>69164602511</v>
      </c>
      <c r="J9" s="101">
        <v>-11778979959</v>
      </c>
    </row>
    <row r="10" spans="2:10" ht="27" customHeight="1" x14ac:dyDescent="0.45">
      <c r="B10" s="95" t="s">
        <v>102</v>
      </c>
      <c r="C10" s="96">
        <v>3525337</v>
      </c>
      <c r="D10" s="96">
        <v>61329471320</v>
      </c>
      <c r="E10" s="96">
        <v>76581173452</v>
      </c>
      <c r="F10" s="101">
        <v>-15251702131</v>
      </c>
      <c r="G10" s="96">
        <v>3525337</v>
      </c>
      <c r="H10" s="96">
        <v>61329471320</v>
      </c>
      <c r="I10" s="96">
        <v>73991521684</v>
      </c>
      <c r="J10" s="101">
        <v>-12662050363</v>
      </c>
    </row>
    <row r="11" spans="2:10" ht="27" customHeight="1" x14ac:dyDescent="0.45">
      <c r="B11" s="95" t="s">
        <v>98</v>
      </c>
      <c r="C11" s="96">
        <v>25489536</v>
      </c>
      <c r="D11" s="96">
        <v>187307585707</v>
      </c>
      <c r="E11" s="96">
        <v>221047304891</v>
      </c>
      <c r="F11" s="101">
        <v>-33739719183</v>
      </c>
      <c r="G11" s="96">
        <v>25489536</v>
      </c>
      <c r="H11" s="96">
        <v>187307585707</v>
      </c>
      <c r="I11" s="96">
        <v>224317009971</v>
      </c>
      <c r="J11" s="101">
        <v>-37009424263</v>
      </c>
    </row>
    <row r="12" spans="2:10" ht="27" customHeight="1" x14ac:dyDescent="0.45">
      <c r="B12" s="95" t="s">
        <v>100</v>
      </c>
      <c r="C12" s="96">
        <v>173318338</v>
      </c>
      <c r="D12" s="96">
        <v>6963833831898</v>
      </c>
      <c r="E12" s="96">
        <v>6628489446127</v>
      </c>
      <c r="F12" s="96">
        <v>335344385771</v>
      </c>
      <c r="G12" s="96">
        <v>173318338</v>
      </c>
      <c r="H12" s="96">
        <v>6963833831898</v>
      </c>
      <c r="I12" s="96">
        <v>7119258789113</v>
      </c>
      <c r="J12" s="101">
        <v>-155424957214</v>
      </c>
    </row>
    <row r="13" spans="2:10" ht="27" customHeight="1" x14ac:dyDescent="0.45">
      <c r="B13" s="95" t="s">
        <v>103</v>
      </c>
      <c r="C13" s="96">
        <v>0</v>
      </c>
      <c r="D13" s="96">
        <v>0</v>
      </c>
      <c r="E13" s="101">
        <v>-354797896</v>
      </c>
      <c r="F13" s="96">
        <v>354797896</v>
      </c>
      <c r="G13" s="96">
        <v>0</v>
      </c>
      <c r="H13" s="96">
        <v>0</v>
      </c>
      <c r="I13" s="96">
        <v>0</v>
      </c>
      <c r="J13" s="96">
        <v>0</v>
      </c>
    </row>
    <row r="14" spans="2:10" ht="33.75" customHeight="1" x14ac:dyDescent="0.55000000000000004">
      <c r="B14" s="166" t="s">
        <v>66</v>
      </c>
      <c r="C14" s="167"/>
      <c r="D14" s="16">
        <f>SUM(D7:D13)</f>
        <v>7496403115859</v>
      </c>
      <c r="E14" s="16">
        <f>SUM(E7:E13)</f>
        <v>7190456827062</v>
      </c>
      <c r="F14" s="17">
        <f>SUM(F7:F13)</f>
        <v>305946288801</v>
      </c>
      <c r="G14" s="27"/>
      <c r="H14" s="17">
        <f>SUM(H7:H13)</f>
        <v>7496403115859</v>
      </c>
      <c r="I14" s="17">
        <f>SUM(I7:I13)</f>
        <v>7679596384525</v>
      </c>
      <c r="J14" s="17">
        <f>SUM(J7:J13)</f>
        <v>-183193268661</v>
      </c>
    </row>
    <row r="16" spans="2:10" x14ac:dyDescent="0.45">
      <c r="C16" s="10"/>
      <c r="F16" s="10"/>
      <c r="G16" s="10"/>
    </row>
  </sheetData>
  <sortState ref="B8:J16">
    <sortCondition descending="1" ref="B5"/>
  </sortState>
  <mergeCells count="13">
    <mergeCell ref="B1:J1"/>
    <mergeCell ref="B2:J2"/>
    <mergeCell ref="B3:J3"/>
    <mergeCell ref="B14:C14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rightToLeft="1" view="pageBreakPreview" zoomScale="70" zoomScaleNormal="100" zoomScaleSheetLayoutView="70" workbookViewId="0">
      <selection activeCell="J17" sqref="J17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8" t="s">
        <v>0</v>
      </c>
      <c r="C1" s="169"/>
      <c r="D1" s="169"/>
      <c r="E1" s="169"/>
      <c r="F1" s="169"/>
      <c r="G1" s="169"/>
      <c r="H1" s="169"/>
      <c r="I1" s="169"/>
      <c r="J1" s="170"/>
    </row>
    <row r="2" spans="2:10" ht="24" x14ac:dyDescent="0.45">
      <c r="B2" s="171" t="s">
        <v>44</v>
      </c>
      <c r="C2" s="172"/>
      <c r="D2" s="172"/>
      <c r="E2" s="172"/>
      <c r="F2" s="172"/>
      <c r="G2" s="172"/>
      <c r="H2" s="172"/>
      <c r="I2" s="172"/>
      <c r="J2" s="173"/>
    </row>
    <row r="3" spans="2:10" ht="24" x14ac:dyDescent="0.45">
      <c r="B3" s="174" t="str">
        <f>سهام!C3</f>
        <v>برای ماه منتهی به 1399/10/30</v>
      </c>
      <c r="C3" s="175"/>
      <c r="D3" s="175"/>
      <c r="E3" s="175"/>
      <c r="F3" s="175"/>
      <c r="G3" s="175"/>
      <c r="H3" s="175"/>
      <c r="I3" s="175"/>
      <c r="J3" s="176"/>
    </row>
    <row r="4" spans="2:10" ht="24" x14ac:dyDescent="0.45">
      <c r="B4" s="35" t="s">
        <v>79</v>
      </c>
      <c r="C4" s="38"/>
      <c r="D4" s="38"/>
      <c r="E4" s="38"/>
      <c r="F4" s="38"/>
      <c r="G4" s="38"/>
      <c r="H4" s="38"/>
      <c r="I4" s="38"/>
      <c r="J4" s="39"/>
    </row>
    <row r="5" spans="2:10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0" x14ac:dyDescent="0.45">
      <c r="B6" s="130" t="s">
        <v>2</v>
      </c>
      <c r="C6" s="130" t="s">
        <v>6</v>
      </c>
      <c r="D6" s="130" t="s">
        <v>85</v>
      </c>
      <c r="E6" s="130" t="s">
        <v>59</v>
      </c>
      <c r="F6" s="130" t="s">
        <v>61</v>
      </c>
      <c r="G6" s="130" t="s">
        <v>6</v>
      </c>
      <c r="H6" s="130" t="s">
        <v>8</v>
      </c>
      <c r="I6" s="130" t="s">
        <v>59</v>
      </c>
      <c r="J6" s="130" t="s">
        <v>61</v>
      </c>
    </row>
    <row r="7" spans="2:10" ht="27.75" customHeight="1" x14ac:dyDescent="0.45">
      <c r="B7" s="79" t="s">
        <v>99</v>
      </c>
      <c r="C7" s="4">
        <v>2714000</v>
      </c>
      <c r="D7" s="4">
        <v>61924102761</v>
      </c>
      <c r="E7" s="4">
        <v>54426182390</v>
      </c>
      <c r="F7" s="49">
        <v>7497920371</v>
      </c>
      <c r="G7" s="4">
        <v>10667566</v>
      </c>
      <c r="H7" s="4">
        <v>210565078433</v>
      </c>
      <c r="I7" s="4">
        <v>190664519381</v>
      </c>
      <c r="J7" s="49">
        <v>19900559052</v>
      </c>
    </row>
    <row r="8" spans="2:10" ht="27.75" customHeight="1" x14ac:dyDescent="0.45">
      <c r="B8" s="79" t="s">
        <v>101</v>
      </c>
      <c r="C8" s="4">
        <v>2790000</v>
      </c>
      <c r="D8" s="4">
        <v>124223509272</v>
      </c>
      <c r="E8" s="4">
        <v>124151671713</v>
      </c>
      <c r="F8" s="49">
        <v>71837559</v>
      </c>
      <c r="G8" s="4">
        <v>15138722</v>
      </c>
      <c r="H8" s="4">
        <v>657388533399</v>
      </c>
      <c r="I8" s="4">
        <v>649803113132</v>
      </c>
      <c r="J8" s="49">
        <v>7585420267</v>
      </c>
    </row>
    <row r="9" spans="2:10" ht="27.75" customHeight="1" x14ac:dyDescent="0.45">
      <c r="B9" s="79" t="s">
        <v>98</v>
      </c>
      <c r="C9" s="4">
        <v>8600000</v>
      </c>
      <c r="D9" s="4">
        <v>86908980853</v>
      </c>
      <c r="E9" s="4">
        <v>78122281454</v>
      </c>
      <c r="F9" s="49">
        <v>8786699399</v>
      </c>
      <c r="G9" s="4">
        <v>17192876</v>
      </c>
      <c r="H9" s="4">
        <v>169403173886</v>
      </c>
      <c r="I9" s="4">
        <v>163528500472</v>
      </c>
      <c r="J9" s="49">
        <v>5874673414</v>
      </c>
    </row>
    <row r="10" spans="2:10" ht="27.75" customHeight="1" x14ac:dyDescent="0.45">
      <c r="B10" s="79" t="s">
        <v>102</v>
      </c>
      <c r="C10" s="4">
        <v>2310000</v>
      </c>
      <c r="D10" s="4">
        <v>50681401943</v>
      </c>
      <c r="E10" s="4">
        <v>49973418836</v>
      </c>
      <c r="F10" s="49">
        <v>707983107</v>
      </c>
      <c r="G10" s="4">
        <v>13681298</v>
      </c>
      <c r="H10" s="4">
        <v>249902482948</v>
      </c>
      <c r="I10" s="4">
        <v>247512295310</v>
      </c>
      <c r="J10" s="49">
        <v>2390187638</v>
      </c>
    </row>
    <row r="11" spans="2:10" ht="27.75" customHeight="1" x14ac:dyDescent="0.45">
      <c r="B11" s="79" t="s">
        <v>107</v>
      </c>
      <c r="C11" s="4">
        <v>120000</v>
      </c>
      <c r="D11" s="4">
        <v>11143460684</v>
      </c>
      <c r="E11" s="4">
        <v>10542706487</v>
      </c>
      <c r="F11" s="49">
        <v>600754197</v>
      </c>
      <c r="G11" s="4">
        <v>234000</v>
      </c>
      <c r="H11" s="4">
        <v>19177302501</v>
      </c>
      <c r="I11" s="4">
        <v>17945730886</v>
      </c>
      <c r="J11" s="49">
        <v>1231571615</v>
      </c>
    </row>
    <row r="12" spans="2:10" ht="27.75" customHeight="1" x14ac:dyDescent="0.45">
      <c r="B12" s="79" t="s">
        <v>100</v>
      </c>
      <c r="C12" s="4">
        <v>34000</v>
      </c>
      <c r="D12" s="4">
        <v>1385805991</v>
      </c>
      <c r="E12" s="4">
        <v>1396590813</v>
      </c>
      <c r="F12" s="49">
        <v>-10784822</v>
      </c>
      <c r="G12" s="4">
        <v>5906907</v>
      </c>
      <c r="H12" s="4">
        <v>237530093394</v>
      </c>
      <c r="I12" s="4">
        <v>245342845919</v>
      </c>
      <c r="J12" s="49">
        <v>-7812752525</v>
      </c>
    </row>
    <row r="13" spans="2:10" ht="30" customHeight="1" x14ac:dyDescent="0.45">
      <c r="B13" s="79" t="s">
        <v>103</v>
      </c>
      <c r="C13" s="4">
        <v>111811</v>
      </c>
      <c r="D13" s="4">
        <v>1441295041</v>
      </c>
      <c r="E13" s="4">
        <v>2032922771</v>
      </c>
      <c r="F13" s="49">
        <v>-591627726</v>
      </c>
      <c r="G13" s="4">
        <v>111811</v>
      </c>
      <c r="H13" s="4">
        <v>1441295041</v>
      </c>
      <c r="I13" s="4">
        <v>2032922771</v>
      </c>
      <c r="J13" s="49">
        <v>-591627726</v>
      </c>
    </row>
    <row r="14" spans="2:10" ht="27.75" customHeight="1" x14ac:dyDescent="0.45">
      <c r="B14" s="79" t="s">
        <v>89</v>
      </c>
      <c r="C14" s="4">
        <v>0</v>
      </c>
      <c r="D14" s="4">
        <v>0</v>
      </c>
      <c r="E14" s="4">
        <v>0</v>
      </c>
      <c r="F14" s="49">
        <v>0</v>
      </c>
      <c r="G14" s="4">
        <v>1900</v>
      </c>
      <c r="H14" s="4">
        <v>1872489401</v>
      </c>
      <c r="I14" s="4">
        <v>1872700607</v>
      </c>
      <c r="J14" s="49">
        <v>-211206</v>
      </c>
    </row>
    <row r="15" spans="2:10" ht="27.75" customHeight="1" x14ac:dyDescent="0.45">
      <c r="B15" s="79" t="s">
        <v>88</v>
      </c>
      <c r="C15" s="4">
        <v>0</v>
      </c>
      <c r="D15" s="4">
        <v>0</v>
      </c>
      <c r="E15" s="4">
        <v>0</v>
      </c>
      <c r="F15" s="49">
        <v>0</v>
      </c>
      <c r="G15" s="4">
        <v>3800</v>
      </c>
      <c r="H15" s="4">
        <v>3057914576</v>
      </c>
      <c r="I15" s="4">
        <v>3059835209</v>
      </c>
      <c r="J15" s="49">
        <v>-1920633</v>
      </c>
    </row>
    <row r="16" spans="2:10" ht="36" customHeight="1" x14ac:dyDescent="0.55000000000000004">
      <c r="B16" s="166" t="s">
        <v>66</v>
      </c>
      <c r="C16" s="167"/>
      <c r="D16" s="16">
        <f>SUM(D7:D15)</f>
        <v>337708556545</v>
      </c>
      <c r="E16" s="16">
        <f>SUM(E7:E15)</f>
        <v>320645774464</v>
      </c>
      <c r="F16" s="17">
        <f>SUM(F7:F15)</f>
        <v>17062782085</v>
      </c>
      <c r="G16" s="23"/>
      <c r="H16" s="16">
        <f>SUM(H7:H15)</f>
        <v>1550338363579</v>
      </c>
      <c r="I16" s="16">
        <f>SUM(I7:I15)</f>
        <v>1521762463687</v>
      </c>
      <c r="J16" s="17">
        <f>SUM(J7:J15)</f>
        <v>28575899896</v>
      </c>
    </row>
    <row r="18" spans="3:7" x14ac:dyDescent="0.45">
      <c r="C18" s="10"/>
      <c r="G18" s="10"/>
    </row>
  </sheetData>
  <sortState ref="B7:J17">
    <sortCondition descending="1" ref="B7"/>
  </sortState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3"/>
  <sheetViews>
    <sheetView rightToLeft="1" view="pageBreakPreview" zoomScale="70" zoomScaleNormal="100" zoomScaleSheetLayoutView="70" workbookViewId="0">
      <selection activeCell="D15" sqref="D15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2"/>
      <c r="C1" s="169" t="s">
        <v>0</v>
      </c>
      <c r="D1" s="169"/>
      <c r="E1" s="169"/>
      <c r="F1" s="169"/>
      <c r="G1" s="169"/>
      <c r="H1" s="169"/>
      <c r="I1" s="169"/>
      <c r="J1" s="169"/>
      <c r="K1" s="169"/>
      <c r="L1" s="170"/>
    </row>
    <row r="2" spans="2:12" ht="24" x14ac:dyDescent="0.45">
      <c r="B2" s="33"/>
      <c r="C2" s="172" t="s">
        <v>44</v>
      </c>
      <c r="D2" s="172"/>
      <c r="E2" s="172"/>
      <c r="F2" s="172"/>
      <c r="G2" s="172"/>
      <c r="H2" s="172"/>
      <c r="I2" s="172"/>
      <c r="J2" s="172"/>
      <c r="K2" s="172"/>
      <c r="L2" s="173"/>
    </row>
    <row r="3" spans="2:12" ht="24" x14ac:dyDescent="0.45">
      <c r="B3" s="34" t="s">
        <v>79</v>
      </c>
      <c r="C3" s="175" t="str">
        <f>سهام!C3</f>
        <v>برای ماه منتهی به 1399/10/30</v>
      </c>
      <c r="D3" s="175"/>
      <c r="E3" s="175"/>
      <c r="F3" s="175"/>
      <c r="G3" s="175"/>
      <c r="H3" s="175"/>
      <c r="I3" s="175"/>
      <c r="J3" s="175"/>
      <c r="K3" s="175"/>
      <c r="L3" s="176"/>
    </row>
    <row r="4" spans="2:12" x14ac:dyDescent="0.45">
      <c r="B4" s="130" t="s">
        <v>2</v>
      </c>
      <c r="C4" s="177" t="s">
        <v>46</v>
      </c>
      <c r="D4" s="178"/>
      <c r="E4" s="178"/>
      <c r="F4" s="178"/>
      <c r="G4" s="178"/>
      <c r="H4" s="130" t="s">
        <v>47</v>
      </c>
      <c r="I4" s="130" t="s">
        <v>47</v>
      </c>
      <c r="J4" s="130" t="s">
        <v>47</v>
      </c>
      <c r="K4" s="130" t="s">
        <v>47</v>
      </c>
      <c r="L4" s="130" t="s">
        <v>47</v>
      </c>
    </row>
    <row r="5" spans="2:12" ht="73.5" customHeight="1" x14ac:dyDescent="0.45">
      <c r="B5" s="130" t="s">
        <v>2</v>
      </c>
      <c r="C5" s="130" t="s">
        <v>62</v>
      </c>
      <c r="D5" s="130" t="s">
        <v>63</v>
      </c>
      <c r="E5" s="130" t="s">
        <v>64</v>
      </c>
      <c r="F5" s="51" t="s">
        <v>87</v>
      </c>
      <c r="G5" s="156" t="s">
        <v>86</v>
      </c>
      <c r="H5" s="69" t="s">
        <v>62</v>
      </c>
      <c r="I5" s="130" t="s">
        <v>63</v>
      </c>
      <c r="J5" s="130" t="s">
        <v>64</v>
      </c>
      <c r="K5" s="19" t="s">
        <v>87</v>
      </c>
      <c r="L5" s="69" t="s">
        <v>86</v>
      </c>
    </row>
    <row r="6" spans="2:12" ht="32.25" customHeight="1" x14ac:dyDescent="0.45">
      <c r="B6" s="79" t="s">
        <v>100</v>
      </c>
      <c r="C6" s="4">
        <v>0</v>
      </c>
      <c r="D6" s="49">
        <v>335344385771</v>
      </c>
      <c r="E6" s="49">
        <v>-10784822</v>
      </c>
      <c r="F6" s="49">
        <v>335333600949</v>
      </c>
      <c r="G6" s="67">
        <f>F6/F13</f>
        <v>1.0381553682972258</v>
      </c>
      <c r="H6" s="4">
        <v>0</v>
      </c>
      <c r="I6" s="49">
        <v>-155424957214</v>
      </c>
      <c r="J6" s="49">
        <v>-7812752525</v>
      </c>
      <c r="K6" s="49">
        <v>-163237709739</v>
      </c>
      <c r="L6" s="67">
        <f>K6/K13</f>
        <v>1.0557672903681983</v>
      </c>
    </row>
    <row r="7" spans="2:12" ht="32.25" customHeight="1" x14ac:dyDescent="0.45">
      <c r="B7" s="79" t="s">
        <v>98</v>
      </c>
      <c r="C7" s="4">
        <v>0</v>
      </c>
      <c r="D7" s="49">
        <v>-33739719183</v>
      </c>
      <c r="E7" s="49">
        <v>8786699399</v>
      </c>
      <c r="F7" s="49">
        <v>-24953019784</v>
      </c>
      <c r="G7" s="113">
        <f>F7/F13</f>
        <v>-7.7251761740173244E-2</v>
      </c>
      <c r="H7" s="4">
        <v>0</v>
      </c>
      <c r="I7" s="49">
        <v>-37009424263</v>
      </c>
      <c r="J7" s="49">
        <v>5874673414</v>
      </c>
      <c r="K7" s="49">
        <v>-31134750849</v>
      </c>
      <c r="L7" s="67">
        <f>K7/K13</f>
        <v>0.20136922769067916</v>
      </c>
    </row>
    <row r="8" spans="2:12" ht="32.25" customHeight="1" x14ac:dyDescent="0.45">
      <c r="B8" s="79" t="s">
        <v>102</v>
      </c>
      <c r="C8" s="4">
        <v>0</v>
      </c>
      <c r="D8" s="49">
        <v>-15251702131</v>
      </c>
      <c r="E8" s="49">
        <v>707983107</v>
      </c>
      <c r="F8" s="49">
        <v>-14543719024</v>
      </c>
      <c r="G8" s="113">
        <f>F8/F13</f>
        <v>-4.502572941406012E-2</v>
      </c>
      <c r="H8" s="4">
        <v>0</v>
      </c>
      <c r="I8" s="49">
        <v>-12662050363</v>
      </c>
      <c r="J8" s="49">
        <v>2390187638</v>
      </c>
      <c r="K8" s="49">
        <v>-10271862725</v>
      </c>
      <c r="L8" s="67">
        <f>K8/K13</f>
        <v>6.6434996506302871E-2</v>
      </c>
    </row>
    <row r="9" spans="2:12" ht="32.25" customHeight="1" x14ac:dyDescent="0.45">
      <c r="B9" s="79" t="s">
        <v>101</v>
      </c>
      <c r="C9" s="4">
        <v>0</v>
      </c>
      <c r="D9" s="49">
        <v>-8081536695</v>
      </c>
      <c r="E9" s="49">
        <v>71837559</v>
      </c>
      <c r="F9" s="49">
        <v>-8009699136</v>
      </c>
      <c r="G9" s="113">
        <f>F9/F13</f>
        <v>-2.4797133758596126E-2</v>
      </c>
      <c r="H9" s="4">
        <v>0</v>
      </c>
      <c r="I9" s="49">
        <v>-11778979959</v>
      </c>
      <c r="J9" s="49">
        <v>7585420267</v>
      </c>
      <c r="K9" s="49">
        <v>-4193559692</v>
      </c>
      <c r="L9" s="67">
        <f>K9/K13</f>
        <v>2.7122551278740199E-2</v>
      </c>
    </row>
    <row r="10" spans="2:12" ht="27.75" customHeight="1" x14ac:dyDescent="0.45">
      <c r="B10" s="79" t="s">
        <v>107</v>
      </c>
      <c r="C10" s="4">
        <v>0</v>
      </c>
      <c r="D10" s="49">
        <v>-581500806</v>
      </c>
      <c r="E10" s="49">
        <v>600754197</v>
      </c>
      <c r="F10" s="49">
        <v>19253391</v>
      </c>
      <c r="G10" s="67">
        <f>F10/F13</f>
        <v>5.9606347732553687E-5</v>
      </c>
      <c r="H10" s="4">
        <v>0</v>
      </c>
      <c r="I10" s="49">
        <v>-581500806</v>
      </c>
      <c r="J10" s="49">
        <v>1231571615</v>
      </c>
      <c r="K10" s="49">
        <v>650070809</v>
      </c>
      <c r="L10" s="67">
        <f>K10/K13</f>
        <v>-4.2044420842632007E-3</v>
      </c>
    </row>
    <row r="11" spans="2:12" ht="27.75" customHeight="1" x14ac:dyDescent="0.45">
      <c r="B11" s="79" t="s">
        <v>99</v>
      </c>
      <c r="C11" s="4">
        <v>0</v>
      </c>
      <c r="D11" s="49">
        <v>27901563949</v>
      </c>
      <c r="E11" s="49">
        <v>7497920371</v>
      </c>
      <c r="F11" s="49">
        <v>35399484320</v>
      </c>
      <c r="G11" s="67">
        <f>F11/F13</f>
        <v>0.10959284896520316</v>
      </c>
      <c r="H11" s="4">
        <v>0</v>
      </c>
      <c r="I11" s="49">
        <v>34263643944</v>
      </c>
      <c r="J11" s="49">
        <v>19900559052</v>
      </c>
      <c r="K11" s="49">
        <v>54164202996</v>
      </c>
      <c r="L11" s="113">
        <f>K11/K13</f>
        <v>-0.35031607539380732</v>
      </c>
    </row>
    <row r="12" spans="2:12" ht="32.25" customHeight="1" x14ac:dyDescent="0.45">
      <c r="B12" s="79" t="s">
        <v>103</v>
      </c>
      <c r="C12" s="4">
        <v>0</v>
      </c>
      <c r="D12" s="49">
        <v>354797896</v>
      </c>
      <c r="E12" s="49">
        <v>-591627726</v>
      </c>
      <c r="F12" s="49">
        <v>-236829830</v>
      </c>
      <c r="G12" s="67">
        <f>F12/F13</f>
        <v>-7.3319869733189211E-4</v>
      </c>
      <c r="H12" s="4">
        <v>0</v>
      </c>
      <c r="I12" s="49">
        <v>0</v>
      </c>
      <c r="J12" s="49">
        <v>-591627726</v>
      </c>
      <c r="K12" s="49">
        <v>-591627726</v>
      </c>
      <c r="L12" s="67">
        <f>K12/K13</f>
        <v>3.8264516341501155E-3</v>
      </c>
    </row>
    <row r="13" spans="2:12" ht="27.75" customHeight="1" x14ac:dyDescent="0.45">
      <c r="B13" s="80" t="s">
        <v>104</v>
      </c>
      <c r="C13" s="17">
        <f t="shared" ref="C13:H13" si="0">SUM(C6:C11)</f>
        <v>0</v>
      </c>
      <c r="D13" s="17">
        <f>SUM(D6:D12)</f>
        <v>305946288801</v>
      </c>
      <c r="E13" s="17">
        <f>SUM(E6:E12)</f>
        <v>17062782085</v>
      </c>
      <c r="F13" s="17">
        <f>SUM(F6:F12)</f>
        <v>323009070886</v>
      </c>
      <c r="G13" s="24">
        <f>SUM(G6:G12)</f>
        <v>0.99999999999999989</v>
      </c>
      <c r="H13" s="17">
        <f t="shared" si="0"/>
        <v>0</v>
      </c>
      <c r="I13" s="17">
        <f>SUM(I6:I12)</f>
        <v>-183193268661</v>
      </c>
      <c r="J13" s="17">
        <f>SUM(J6:J12)</f>
        <v>28578031735</v>
      </c>
      <c r="K13" s="17">
        <f>SUM(K6:K12)</f>
        <v>-154615236926</v>
      </c>
      <c r="L13" s="24">
        <f>SUM(L6:L12)</f>
        <v>1.0000000000000002</v>
      </c>
    </row>
    <row r="14" spans="2:12" ht="33" hidden="1" customHeight="1" x14ac:dyDescent="0.45">
      <c r="B14" s="103" t="s">
        <v>78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</row>
    <row r="15" spans="2:12" ht="34.5" customHeight="1" x14ac:dyDescent="0.45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2:12" x14ac:dyDescent="0.45">
      <c r="E16" s="22"/>
      <c r="F16" s="20"/>
      <c r="G16" s="50"/>
      <c r="H16" s="10"/>
    </row>
    <row r="17" spans="5:9" x14ac:dyDescent="0.45">
      <c r="E17" s="22"/>
      <c r="F17" s="20"/>
      <c r="G17" s="21"/>
      <c r="I17" s="10"/>
    </row>
    <row r="18" spans="5:9" x14ac:dyDescent="0.45">
      <c r="E18" s="22"/>
      <c r="F18" s="20"/>
      <c r="G18" s="20"/>
    </row>
    <row r="19" spans="5:9" x14ac:dyDescent="0.45">
      <c r="E19" s="22"/>
      <c r="F19" s="20"/>
      <c r="G19" s="21"/>
    </row>
    <row r="20" spans="5:9" x14ac:dyDescent="0.45">
      <c r="E20" s="22"/>
      <c r="F20" s="20"/>
      <c r="G20" s="21"/>
      <c r="I20" s="14"/>
    </row>
    <row r="21" spans="5:9" x14ac:dyDescent="0.45">
      <c r="E21" s="22"/>
      <c r="F21" s="20"/>
      <c r="G21" s="21"/>
    </row>
    <row r="22" spans="5:9" x14ac:dyDescent="0.45">
      <c r="E22" s="22"/>
      <c r="F22" s="20"/>
      <c r="G22" s="20"/>
    </row>
    <row r="23" spans="5:9" x14ac:dyDescent="0.45">
      <c r="F23" s="14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zoomScale="90" zoomScaleNormal="100" zoomScaleSheetLayoutView="90" workbookViewId="0">
      <selection activeCell="H14" sqref="H14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2"/>
      <c r="C1" s="169" t="s">
        <v>0</v>
      </c>
      <c r="D1" s="169"/>
      <c r="E1" s="169"/>
      <c r="F1" s="169"/>
      <c r="G1" s="169"/>
      <c r="H1" s="169"/>
      <c r="I1" s="169"/>
      <c r="J1" s="170"/>
    </row>
    <row r="2" spans="2:10" ht="24" x14ac:dyDescent="0.45">
      <c r="B2" s="33"/>
      <c r="C2" s="172" t="s">
        <v>44</v>
      </c>
      <c r="D2" s="172"/>
      <c r="E2" s="172"/>
      <c r="F2" s="172"/>
      <c r="G2" s="172"/>
      <c r="H2" s="172"/>
      <c r="I2" s="172"/>
      <c r="J2" s="173"/>
    </row>
    <row r="3" spans="2:10" ht="24" x14ac:dyDescent="0.45">
      <c r="B3" s="35" t="s">
        <v>80</v>
      </c>
      <c r="C3" s="175" t="str">
        <f>سهام!C3</f>
        <v>برای ماه منتهی به 1399/10/30</v>
      </c>
      <c r="D3" s="175"/>
      <c r="E3" s="175"/>
      <c r="F3" s="175"/>
      <c r="G3" s="175"/>
      <c r="H3" s="175"/>
      <c r="I3" s="175"/>
      <c r="J3" s="176"/>
    </row>
    <row r="4" spans="2:10" x14ac:dyDescent="0.45">
      <c r="B4" s="130" t="s">
        <v>48</v>
      </c>
      <c r="C4" s="130" t="s">
        <v>46</v>
      </c>
      <c r="D4" s="130" t="s">
        <v>46</v>
      </c>
      <c r="E4" s="130" t="s">
        <v>46</v>
      </c>
      <c r="F4" s="130" t="s">
        <v>46</v>
      </c>
      <c r="G4" s="130" t="s">
        <v>47</v>
      </c>
      <c r="H4" s="130" t="s">
        <v>47</v>
      </c>
      <c r="I4" s="130" t="s">
        <v>47</v>
      </c>
      <c r="J4" s="130" t="s">
        <v>47</v>
      </c>
    </row>
    <row r="5" spans="2:10" x14ac:dyDescent="0.45">
      <c r="B5" s="130" t="s">
        <v>48</v>
      </c>
      <c r="C5" s="130" t="s">
        <v>65</v>
      </c>
      <c r="D5" s="130" t="s">
        <v>63</v>
      </c>
      <c r="E5" s="130" t="s">
        <v>64</v>
      </c>
      <c r="F5" s="130" t="s">
        <v>66</v>
      </c>
      <c r="G5" s="130" t="s">
        <v>65</v>
      </c>
      <c r="H5" s="130" t="s">
        <v>63</v>
      </c>
      <c r="I5" s="130" t="s">
        <v>64</v>
      </c>
      <c r="J5" s="130" t="s">
        <v>66</v>
      </c>
    </row>
    <row r="6" spans="2:10" ht="24.75" customHeight="1" x14ac:dyDescent="0.45">
      <c r="B6" s="65" t="s">
        <v>89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66">
        <v>0</v>
      </c>
      <c r="I6" s="49">
        <v>-211206</v>
      </c>
      <c r="J6" s="49">
        <v>-211206</v>
      </c>
    </row>
    <row r="7" spans="2:10" ht="24.75" customHeight="1" x14ac:dyDescent="0.45">
      <c r="B7" s="65" t="s">
        <v>88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66">
        <v>0</v>
      </c>
      <c r="I7" s="49">
        <v>-1920633</v>
      </c>
      <c r="J7" s="49">
        <v>-1920633</v>
      </c>
    </row>
    <row r="8" spans="2:10" ht="24" x14ac:dyDescent="0.45">
      <c r="B8" s="5" t="s">
        <v>66</v>
      </c>
      <c r="C8" s="49">
        <f t="shared" ref="C8:H8" si="0">SUM(C6:C7)</f>
        <v>0</v>
      </c>
      <c r="D8" s="49">
        <f t="shared" si="0"/>
        <v>0</v>
      </c>
      <c r="E8" s="49">
        <f>SUM(E6:E7)</f>
        <v>0</v>
      </c>
      <c r="F8" s="49">
        <f>SUM(F6:F7)</f>
        <v>0</v>
      </c>
      <c r="G8" s="99">
        <f t="shared" si="0"/>
        <v>0</v>
      </c>
      <c r="H8" s="66">
        <f t="shared" si="0"/>
        <v>0</v>
      </c>
      <c r="I8" s="49">
        <f>SUM(I6:I7)</f>
        <v>-2131839</v>
      </c>
      <c r="J8" s="49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3"/>
  <sheetViews>
    <sheetView rightToLeft="1" view="pageBreakPreview" zoomScaleNormal="100" zoomScaleSheetLayoutView="100" workbookViewId="0">
      <selection activeCell="D7" sqref="D7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4.140625" style="1" customWidth="1"/>
    <col min="9" max="16384" width="9.140625" style="1"/>
  </cols>
  <sheetData>
    <row r="1" spans="2:7" ht="24" x14ac:dyDescent="0.45">
      <c r="B1" s="32"/>
      <c r="C1" s="169" t="s">
        <v>0</v>
      </c>
      <c r="D1" s="169"/>
      <c r="E1" s="169"/>
      <c r="F1" s="169"/>
      <c r="G1" s="170"/>
    </row>
    <row r="2" spans="2:7" ht="24" x14ac:dyDescent="0.45">
      <c r="B2" s="33"/>
      <c r="C2" s="172" t="s">
        <v>44</v>
      </c>
      <c r="D2" s="172"/>
      <c r="E2" s="172"/>
      <c r="F2" s="172"/>
      <c r="G2" s="173"/>
    </row>
    <row r="3" spans="2:7" ht="24" x14ac:dyDescent="0.45">
      <c r="B3" s="35" t="s">
        <v>80</v>
      </c>
      <c r="C3" s="175" t="str">
        <f>سهام!C3</f>
        <v>برای ماه منتهی به 1399/10/30</v>
      </c>
      <c r="D3" s="175"/>
      <c r="E3" s="175"/>
      <c r="F3" s="175"/>
      <c r="G3" s="176"/>
    </row>
    <row r="4" spans="2:7" x14ac:dyDescent="0.45">
      <c r="B4" s="130" t="s">
        <v>67</v>
      </c>
      <c r="C4" s="130" t="s">
        <v>67</v>
      </c>
      <c r="D4" s="130" t="s">
        <v>46</v>
      </c>
      <c r="E4" s="130" t="s">
        <v>46</v>
      </c>
      <c r="F4" s="130" t="s">
        <v>47</v>
      </c>
      <c r="G4" s="130" t="s">
        <v>47</v>
      </c>
    </row>
    <row r="5" spans="2:7" x14ac:dyDescent="0.45">
      <c r="B5" s="130" t="s">
        <v>68</v>
      </c>
      <c r="C5" s="130" t="s">
        <v>37</v>
      </c>
      <c r="D5" s="130" t="s">
        <v>69</v>
      </c>
      <c r="E5" s="130" t="s">
        <v>70</v>
      </c>
      <c r="F5" s="130" t="s">
        <v>69</v>
      </c>
      <c r="G5" s="130" t="s">
        <v>70</v>
      </c>
    </row>
    <row r="6" spans="2:7" ht="32.25" customHeight="1" x14ac:dyDescent="0.45">
      <c r="B6" s="3" t="s">
        <v>43</v>
      </c>
      <c r="C6" s="64">
        <v>1349301287911</v>
      </c>
      <c r="D6" s="4">
        <v>692918505</v>
      </c>
      <c r="E6" s="28">
        <f>D6/241401005173</f>
        <v>2.8704043900041761E-3</v>
      </c>
      <c r="F6" s="4">
        <v>1189339764</v>
      </c>
      <c r="G6" s="46">
        <f>F6/1336267095282</f>
        <v>8.9004643472793661E-4</v>
      </c>
    </row>
    <row r="7" spans="2:7" ht="32.25" customHeight="1" x14ac:dyDescent="0.45">
      <c r="B7" s="95" t="s">
        <v>118</v>
      </c>
      <c r="C7" s="64">
        <v>200048775001</v>
      </c>
      <c r="D7" s="4">
        <v>0</v>
      </c>
      <c r="E7" s="28">
        <v>0</v>
      </c>
      <c r="F7" s="4">
        <v>10810</v>
      </c>
      <c r="G7" s="46">
        <v>0</v>
      </c>
    </row>
    <row r="8" spans="2:7" ht="29.25" customHeight="1" x14ac:dyDescent="0.45">
      <c r="B8" s="179" t="s">
        <v>66</v>
      </c>
      <c r="C8" s="180"/>
      <c r="D8" s="96">
        <f>SUM(D6:D7)</f>
        <v>692918505</v>
      </c>
      <c r="E8" s="97">
        <f>SUM(E6:E6)</f>
        <v>2.8704043900041761E-3</v>
      </c>
      <c r="F8" s="96">
        <f>SUM(F6:F7)</f>
        <v>1189350574</v>
      </c>
      <c r="G8" s="97">
        <f>SUM(G6:G7)</f>
        <v>8.9004643472793661E-4</v>
      </c>
    </row>
    <row r="9" spans="2:7" x14ac:dyDescent="0.45">
      <c r="F9" s="77"/>
    </row>
    <row r="10" spans="2:7" x14ac:dyDescent="0.45">
      <c r="E10" s="105"/>
      <c r="F10" s="106"/>
      <c r="G10" s="105"/>
    </row>
    <row r="11" spans="2:7" x14ac:dyDescent="0.45">
      <c r="D11" s="11"/>
      <c r="E11" s="87"/>
      <c r="F11" s="89"/>
      <c r="G11" s="89"/>
    </row>
    <row r="12" spans="2:7" x14ac:dyDescent="0.45">
      <c r="D12" s="89"/>
      <c r="E12" s="89"/>
      <c r="F12" s="90"/>
      <c r="G12" s="11"/>
    </row>
    <row r="13" spans="2:7" x14ac:dyDescent="0.45">
      <c r="E13" s="47"/>
    </row>
  </sheetData>
  <mergeCells count="13">
    <mergeCell ref="C1:G1"/>
    <mergeCell ref="C2:G2"/>
    <mergeCell ref="C3:G3"/>
    <mergeCell ref="B8:C8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3" sqref="C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1" t="s">
        <v>0</v>
      </c>
      <c r="B1" s="181"/>
      <c r="C1" s="182"/>
    </row>
    <row r="2" spans="1:3" ht="21" x14ac:dyDescent="0.45">
      <c r="A2" s="181" t="s">
        <v>44</v>
      </c>
      <c r="B2" s="181"/>
      <c r="C2" s="182"/>
    </row>
    <row r="3" spans="1:3" ht="21" x14ac:dyDescent="0.45">
      <c r="A3" s="183" t="str">
        <f>سهام!C3</f>
        <v>برای ماه منتهی به 1399/10/30</v>
      </c>
      <c r="B3" s="183"/>
      <c r="C3" s="184"/>
    </row>
    <row r="4" spans="1:3" ht="21" x14ac:dyDescent="0.45">
      <c r="A4" s="42" t="s">
        <v>80</v>
      </c>
      <c r="B4" s="40"/>
      <c r="C4" s="41"/>
    </row>
    <row r="5" spans="1:3" x14ac:dyDescent="0.45">
      <c r="A5" s="130" t="s">
        <v>71</v>
      </c>
      <c r="B5" s="130" t="s">
        <v>46</v>
      </c>
      <c r="C5" s="130" t="str">
        <f>سهام!J4</f>
        <v>1399/10/30</v>
      </c>
    </row>
    <row r="6" spans="1:3" x14ac:dyDescent="0.45">
      <c r="A6" s="130" t="s">
        <v>71</v>
      </c>
      <c r="B6" s="130" t="s">
        <v>40</v>
      </c>
      <c r="C6" s="130" t="s">
        <v>40</v>
      </c>
    </row>
    <row r="7" spans="1:3" x14ac:dyDescent="0.45">
      <c r="A7" s="2" t="s">
        <v>97</v>
      </c>
      <c r="B7" s="4">
        <v>0</v>
      </c>
      <c r="C7" s="4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7" t="s">
        <v>66</v>
      </c>
      <c r="B10" s="16">
        <f>SUM(B7:B9)</f>
        <v>0</v>
      </c>
      <c r="C10" s="16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20" zoomScaleNormal="110" zoomScaleSheetLayoutView="120" workbookViewId="0">
      <selection activeCell="B12" sqref="B12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5" t="s">
        <v>0</v>
      </c>
      <c r="C1" s="186"/>
      <c r="D1" s="186"/>
      <c r="E1" s="187"/>
    </row>
    <row r="2" spans="2:8" ht="24" customHeight="1" x14ac:dyDescent="0.45">
      <c r="B2" s="188" t="s">
        <v>44</v>
      </c>
      <c r="C2" s="189"/>
      <c r="D2" s="189"/>
      <c r="E2" s="190"/>
    </row>
    <row r="3" spans="2:8" ht="24" customHeight="1" x14ac:dyDescent="0.45">
      <c r="B3" s="191" t="str">
        <f>سهام!C3</f>
        <v>برای ماه منتهی به 1399/10/30</v>
      </c>
      <c r="C3" s="175"/>
      <c r="D3" s="175"/>
      <c r="E3" s="192"/>
    </row>
    <row r="4" spans="2:8" ht="24" customHeight="1" x14ac:dyDescent="0.45">
      <c r="B4" s="61" t="s">
        <v>80</v>
      </c>
      <c r="C4" s="42"/>
      <c r="D4" s="43"/>
      <c r="E4" s="62"/>
    </row>
    <row r="5" spans="2:8" x14ac:dyDescent="0.45">
      <c r="B5" s="194" t="s">
        <v>48</v>
      </c>
      <c r="C5" s="68" t="s">
        <v>81</v>
      </c>
      <c r="D5" s="130" t="s">
        <v>40</v>
      </c>
      <c r="E5" s="132" t="s">
        <v>12</v>
      </c>
    </row>
    <row r="6" spans="2:8" x14ac:dyDescent="0.45">
      <c r="B6" s="63" t="s">
        <v>74</v>
      </c>
      <c r="C6" s="15" t="s">
        <v>82</v>
      </c>
      <c r="D6" s="96">
        <v>323009070886</v>
      </c>
      <c r="E6" s="81">
        <f>ABS(D6)/7128561923913</f>
        <v>4.5311954126744027E-2</v>
      </c>
      <c r="H6" s="88"/>
    </row>
    <row r="7" spans="2:8" x14ac:dyDescent="0.45">
      <c r="B7" s="63" t="s">
        <v>75</v>
      </c>
      <c r="C7" s="15" t="s">
        <v>83</v>
      </c>
      <c r="D7" s="96">
        <v>0</v>
      </c>
      <c r="E7" s="81">
        <f>ABS(D7)/7128561923913</f>
        <v>0</v>
      </c>
      <c r="H7" s="84"/>
    </row>
    <row r="8" spans="2:8" ht="19.5" thickBot="1" x14ac:dyDescent="0.5">
      <c r="B8" s="72" t="s">
        <v>76</v>
      </c>
      <c r="C8" s="78" t="s">
        <v>84</v>
      </c>
      <c r="D8" s="73">
        <v>692918505</v>
      </c>
      <c r="E8" s="82">
        <f>ABS(D8)/7128561923913</f>
        <v>9.7203126296144195E-5</v>
      </c>
      <c r="H8" s="10"/>
    </row>
    <row r="9" spans="2:8" ht="19.5" thickBot="1" x14ac:dyDescent="0.5">
      <c r="B9" s="195" t="s">
        <v>66</v>
      </c>
      <c r="C9" s="196"/>
      <c r="D9" s="114">
        <f>SUM(D6:D8)</f>
        <v>323701989391</v>
      </c>
      <c r="E9" s="85">
        <f>SUM(E6:E8)</f>
        <v>4.5409157253040171E-2</v>
      </c>
      <c r="H9" s="10"/>
    </row>
    <row r="10" spans="2:8" x14ac:dyDescent="0.45">
      <c r="B10" s="193" t="s">
        <v>117</v>
      </c>
      <c r="C10" s="193"/>
      <c r="D10" s="193"/>
      <c r="E10" s="193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4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2021-01-27T08:29:42Z</dcterms:modified>
</cp:coreProperties>
</file>