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.yaghoubi\Desktop\گوهرفام\گزارش پرتفوی ماهانه\99\آذر ماه\"/>
    </mc:Choice>
  </mc:AlternateContent>
  <bookViews>
    <workbookView xWindow="0" yWindow="0" windowWidth="20400" windowHeight="642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'!$A$1:$I$7</definedName>
    <definedName name="_xlnm.Print_Area" localSheetId="2">'اوراق مشارکت'!$A$1:$U$8</definedName>
    <definedName name="_xlnm.Print_Area" localSheetId="1">تبعی!$A$1:$K$7</definedName>
    <definedName name="_xlnm.Print_Area" localSheetId="14">'جمع درآمدها'!$A$1:$F$11</definedName>
    <definedName name="_xlnm.Print_Area" localSheetId="12">'درآمد سپرده بانکی '!$A$1:$H$8</definedName>
    <definedName name="_xlnm.Print_Area" localSheetId="7">'درآمد سود سهام '!$A$1:$L$8</definedName>
    <definedName name="_xlnm.Print_Area" localSheetId="8">'درآمد ناشی از تغییر قیمت اوراق '!$A$1:$K$14</definedName>
    <definedName name="_xlnm.Print_Area" localSheetId="9">'درآمد ناشی از فروش '!$A$1:$K$16</definedName>
    <definedName name="_xlnm.Print_Area" localSheetId="5">'سپرده '!$A$1:$L$9</definedName>
    <definedName name="_xlnm.Print_Area" localSheetId="11">'سرمایه‌گذاری در اوراق بهادار '!$A$1:$K$9</definedName>
    <definedName name="_xlnm.Print_Area" localSheetId="10">'سرمایه‌گذاری در سهام '!$A$1:$M$15</definedName>
    <definedName name="_xlnm.Print_Area" localSheetId="6">'سود اوراق بهادار و سپرده بانکی '!$A$1:$L$9</definedName>
    <definedName name="_xlnm.Print_Area" localSheetId="0">سهام!$A$1:$O$15</definedName>
    <definedName name="_xlnm.Print_Area" localSheetId="4">'گواهی سپرده '!$A$1:$R$8</definedName>
  </definedNames>
  <calcPr calcId="162913"/>
</workbook>
</file>

<file path=xl/calcChain.xml><?xml version="1.0" encoding="utf-8"?>
<calcChain xmlns="http://schemas.openxmlformats.org/spreadsheetml/2006/main">
  <c r="D9" i="15" l="1"/>
  <c r="C10" i="14"/>
  <c r="E6" i="13"/>
  <c r="G6" i="11"/>
  <c r="L13" i="11"/>
  <c r="K13" i="11"/>
  <c r="J13" i="11"/>
  <c r="I13" i="11"/>
  <c r="G13" i="11"/>
  <c r="F13" i="11"/>
  <c r="E13" i="11"/>
  <c r="D13" i="11"/>
  <c r="J8" i="6"/>
  <c r="I8" i="6"/>
  <c r="H8" i="6"/>
  <c r="G8" i="6"/>
  <c r="G6" i="13" l="1"/>
  <c r="J15" i="10" l="1"/>
  <c r="I15" i="10"/>
  <c r="H15" i="10"/>
  <c r="F15" i="10"/>
  <c r="E15" i="10"/>
  <c r="D15" i="10"/>
  <c r="J13" i="9"/>
  <c r="I13" i="9"/>
  <c r="H13" i="9"/>
  <c r="D13" i="9"/>
  <c r="E13" i="9"/>
  <c r="F13" i="9"/>
  <c r="E14" i="1"/>
  <c r="D14" i="1"/>
  <c r="E9" i="15"/>
  <c r="E8" i="15"/>
  <c r="E7" i="15"/>
  <c r="E6" i="15"/>
  <c r="F7" i="13"/>
  <c r="D7" i="13"/>
  <c r="J8" i="12"/>
  <c r="I8" i="12"/>
  <c r="L12" i="11"/>
  <c r="G11" i="11"/>
  <c r="C13" i="11"/>
  <c r="H13" i="11"/>
  <c r="K8" i="7"/>
  <c r="I8" i="7"/>
  <c r="H8" i="7"/>
  <c r="F8" i="7"/>
  <c r="G14" i="1"/>
  <c r="I14" i="1"/>
  <c r="M14" i="1"/>
  <c r="L14" i="1"/>
  <c r="J8" i="1"/>
  <c r="J9" i="1"/>
  <c r="J10" i="1"/>
  <c r="J11" i="1"/>
  <c r="J12" i="1"/>
  <c r="J13" i="1"/>
  <c r="J7" i="1"/>
  <c r="G12" i="11" l="1"/>
  <c r="L9" i="11"/>
  <c r="G7" i="11"/>
  <c r="G10" i="11"/>
  <c r="L10" i="11"/>
  <c r="G8" i="11"/>
  <c r="L7" i="11"/>
  <c r="L11" i="11"/>
  <c r="G9" i="11"/>
  <c r="L8" i="11"/>
  <c r="G7" i="13"/>
  <c r="L6" i="11" l="1"/>
  <c r="B10" i="14"/>
  <c r="E7" i="13"/>
  <c r="F8" i="12" l="1"/>
  <c r="E8" i="12"/>
  <c r="D8" i="12" l="1"/>
  <c r="C8" i="12"/>
  <c r="H8" i="12"/>
  <c r="G8" i="12"/>
  <c r="K7" i="8"/>
  <c r="J7" i="8"/>
  <c r="I7" i="8"/>
  <c r="H7" i="8" l="1"/>
  <c r="G7" i="8"/>
  <c r="F7" i="8"/>
  <c r="J8" i="7"/>
  <c r="C5" i="14" l="1"/>
  <c r="J4" i="6"/>
  <c r="G4" i="6"/>
  <c r="G4" i="2"/>
  <c r="B3" i="15" l="1"/>
  <c r="A3" i="14"/>
  <c r="C3" i="13"/>
  <c r="C3" i="12"/>
  <c r="C3" i="11"/>
  <c r="B3" i="10"/>
  <c r="B3" i="9"/>
  <c r="C3" i="8"/>
  <c r="B3" i="7"/>
  <c r="C3" i="6"/>
  <c r="N4" i="5"/>
  <c r="G4" i="5"/>
  <c r="C3" i="5"/>
  <c r="C3" i="4"/>
  <c r="C4" i="4" s="1"/>
  <c r="P4" i="3"/>
  <c r="I4" i="3"/>
  <c r="C3" i="3"/>
  <c r="C4" i="2"/>
  <c r="C3" i="2"/>
</calcChain>
</file>

<file path=xl/sharedStrings.xml><?xml version="1.0" encoding="utf-8"?>
<sst xmlns="http://schemas.openxmlformats.org/spreadsheetml/2006/main" count="447" uniqueCount="119">
  <si>
    <t>سرمایه گذاری اختصاصی بازارگردانی گوهرفام امید</t>
  </si>
  <si>
    <t>صورت وضعیت پورتفوی</t>
  </si>
  <si>
    <t>نام شرکت</t>
  </si>
  <si>
    <t>1397/08/30</t>
  </si>
  <si>
    <t>تغییرات طی دوره</t>
  </si>
  <si>
    <t>1397/09/30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</si>
  <si>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</si>
  <si>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</si>
  <si>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</si>
  <si>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</si>
  <si>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</si>
  <si>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</si>
  <si>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</si>
  <si>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</si>
  <si>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</si>
  <si>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</si>
  <si>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</si>
  <si>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</si>
  <si>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</si>
  <si>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</si>
  <si>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</si>
  <si>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</si>
  <si>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</si>
  <si>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</si>
  <si>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</si>
  <si>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</si>
  <si>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</si>
  <si>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</si>
  <si>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</si>
  <si>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</si>
  <si>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</si>
  <si>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</si>
  <si>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</si>
  <si>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</si>
  <si>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</si>
  <si>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</si>
  <si>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</si>
  <si>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</si>
  <si>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</si>
  <si>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</si>
  <si>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</si>
  <si>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</si>
  <si>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</si>
  <si>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سپه میرداماد غربی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</si>
  <si>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</si>
  <si>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</si>
  <si>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</si>
  <si>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</si>
  <si>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</si>
  <si>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تاریخ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</si>
  <si>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</si>
  <si>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</si>
  <si>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</si>
  <si>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</si>
  <si>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</si>
  <si>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</si>
  <si>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</si>
  <si>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</si>
  <si>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</si>
  <si>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</si>
  <si>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</si>
  <si>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</si>
  <si>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</si>
  <si>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</si>
  <si>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</si>
  <si>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</si>
  <si>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</si>
  <si>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</si>
  <si>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</si>
  <si>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</si>
  <si>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</si>
  <si>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</si>
  <si>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</si>
  <si>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</si>
  <si>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</si>
  <si>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</si>
  <si>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</si>
  <si>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</si>
  <si>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* با توجه به اینکه برآیند کلی عملیات زیانده بوده است، عایدی مثبت استخراج شده و سهم هر نماد از میزان کل زیان محاسبه شده است.</t>
  </si>
  <si>
    <t xml:space="preserve">ارقام به ریال </t>
  </si>
  <si>
    <t>ارقام به ریال</t>
  </si>
  <si>
    <t>یادداشت</t>
  </si>
  <si>
    <t>2,1</t>
  </si>
  <si>
    <t>2,2</t>
  </si>
  <si>
    <t>2,3</t>
  </si>
  <si>
    <t>خالص بهای فروش</t>
  </si>
  <si>
    <t xml:space="preserve">درصد از کل درآمدها </t>
  </si>
  <si>
    <t>مبلغ کل درآمد حاصل از فروش و تغییر ارزش و سود سهام</t>
  </si>
  <si>
    <t>اسنادخزانه-م23بودجه97-000824</t>
  </si>
  <si>
    <t>اسنادخزانه-م24بودجه96-990625</t>
  </si>
  <si>
    <t>سپرده کوتاه مدت</t>
  </si>
  <si>
    <t>1397/08/21</t>
  </si>
  <si>
    <t>ریال</t>
  </si>
  <si>
    <t>تعداد خرید طی دوره</t>
  </si>
  <si>
    <t xml:space="preserve"> خرید طی دوره</t>
  </si>
  <si>
    <t>تعداد فروش طی دوره</t>
  </si>
  <si>
    <t>توسعه صادرات ایران بلوار کشاورز</t>
  </si>
  <si>
    <t>1398/07/20</t>
  </si>
  <si>
    <t>سایر درآمدها</t>
  </si>
  <si>
    <t>سرمایه گذاری توسعه گوهران امید</t>
  </si>
  <si>
    <t>سیمان‌هرمزگان‌</t>
  </si>
  <si>
    <t>گروه مدیریت سرمایه گذاری امید</t>
  </si>
  <si>
    <t>مدیریت انرژی امید  تابان هور</t>
  </si>
  <si>
    <t>کویر تایر</t>
  </si>
  <si>
    <t>ح. کویر تایر</t>
  </si>
  <si>
    <t>جمع کل</t>
  </si>
  <si>
    <t>1399/08/30</t>
  </si>
  <si>
    <t>برای ماه منتهی به 1399/09/30</t>
  </si>
  <si>
    <t>1399/09/30</t>
  </si>
  <si>
    <t>90.59%</t>
  </si>
  <si>
    <t>2.91%</t>
  </si>
  <si>
    <t>2.74%</t>
  </si>
  <si>
    <t>1.25%</t>
  </si>
  <si>
    <t>0.77%</t>
  </si>
  <si>
    <t>0.03%</t>
  </si>
  <si>
    <t>بازرگانی و تولیدی مرجان کار</t>
  </si>
  <si>
    <t>0.00%</t>
  </si>
  <si>
    <t>1.43%</t>
  </si>
  <si>
    <t>*مبلغ کل دارایی ها در تاریخ افشای گزارش 5/865/123/879/266  ریال می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</si>
</sst>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  <numFmt numFmtId="166" formatCode="#,##0_-;[Red]\(#,##0\)"/>
  </numFmts>
  <fonts count="20" x14ac:knownFonts="1">
    <font>
      <sz val="11"/>
      <name val="Calibri"/>
    </font>
    <font>
      <sz val="12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6"/>
      <color rgb="FF000000"/>
      <name val="B Nazanin"/>
      <charset val="178"/>
    </font>
    <font>
      <sz val="12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2"/>
      <name val="B Nazanin"/>
      <charset val="178"/>
    </font>
    <font>
      <b/>
      <sz val="1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4"/>
      <name val="B Nazanin"/>
      <charset val="178"/>
    </font>
    <font>
      <sz val="14"/>
      <color rgb="FF000000"/>
      <name val="B Nazanin"/>
      <charset val="178"/>
    </font>
    <font>
      <sz val="12"/>
      <color rgb="FFFF0000"/>
      <name val="B Nazanin"/>
      <charset val="178"/>
    </font>
    <font>
      <b/>
      <sz val="9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8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1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6" fontId="1" fillId="0" borderId="0" xfId="0" applyNumberFormat="1" applyFont="1"/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1" fillId="0" borderId="0" xfId="2" applyFont="1"/>
    <xf numFmtId="3" fontId="8" fillId="3" borderId="1" xfId="0" applyNumberFormat="1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9" fillId="5" borderId="7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3" fontId="5" fillId="0" borderId="0" xfId="0" applyNumberFormat="1" applyFont="1"/>
    <xf numFmtId="166" fontId="1" fillId="0" borderId="1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9" fillId="5" borderId="17" xfId="0" applyFont="1" applyFill="1" applyBorder="1"/>
    <xf numFmtId="0" fontId="5" fillId="0" borderId="20" xfId="0" applyFont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4" borderId="2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5" fillId="0" borderId="20" xfId="0" applyFont="1" applyBorder="1"/>
    <xf numFmtId="1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0" fontId="1" fillId="0" borderId="0" xfId="0" applyNumberFormat="1" applyFont="1"/>
    <xf numFmtId="0" fontId="5" fillId="0" borderId="30" xfId="0" applyFont="1" applyBorder="1"/>
    <xf numFmtId="3" fontId="5" fillId="0" borderId="29" xfId="0" applyNumberFormat="1" applyFont="1" applyBorder="1" applyAlignment="1">
      <alignment horizontal="center" vertical="center"/>
    </xf>
    <xf numFmtId="3" fontId="8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17" fillId="0" borderId="0" xfId="0" applyFont="1"/>
    <xf numFmtId="0" fontId="5" fillId="0" borderId="29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0" fontId="5" fillId="0" borderId="21" xfId="2" applyNumberFormat="1" applyFont="1" applyBorder="1" applyAlignment="1">
      <alignment horizontal="center" vertical="center"/>
    </xf>
    <xf numFmtId="10" fontId="5" fillId="0" borderId="31" xfId="2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8" fillId="0" borderId="0" xfId="1" applyNumberFormat="1" applyFont="1" applyAlignment="1">
      <alignment horizontal="right" vertical="center" wrapText="1"/>
    </xf>
    <xf numFmtId="10" fontId="1" fillId="0" borderId="35" xfId="2" applyNumberFormat="1" applyFont="1" applyBorder="1" applyAlignment="1">
      <alignment horizontal="center" vertical="center"/>
    </xf>
    <xf numFmtId="10" fontId="1" fillId="0" borderId="21" xfId="0" applyNumberFormat="1" applyFont="1" applyBorder="1" applyAlignment="1">
      <alignment horizontal="center" vertical="center"/>
    </xf>
    <xf numFmtId="10" fontId="5" fillId="0" borderId="21" xfId="0" applyNumberFormat="1" applyFont="1" applyBorder="1" applyAlignment="1">
      <alignment horizontal="center" vertical="center"/>
    </xf>
    <xf numFmtId="165" fontId="0" fillId="0" borderId="0" xfId="0" applyNumberFormat="1" applyBorder="1"/>
    <xf numFmtId="3" fontId="19" fillId="0" borderId="0" xfId="0" applyNumberFormat="1" applyFont="1"/>
    <xf numFmtId="165" fontId="1" fillId="0" borderId="0" xfId="1" applyNumberFormat="1" applyFont="1" applyBorder="1"/>
    <xf numFmtId="3" fontId="0" fillId="0" borderId="0" xfId="0" applyNumberForma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65" fontId="6" fillId="2" borderId="11" xfId="1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/>
    </xf>
    <xf numFmtId="10" fontId="1" fillId="0" borderId="0" xfId="2" applyNumberFormat="1" applyFont="1"/>
    <xf numFmtId="3" fontId="17" fillId="0" borderId="1" xfId="0" applyNumberFormat="1" applyFont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readingOrder="2"/>
    </xf>
    <xf numFmtId="0" fontId="9" fillId="0" borderId="0" xfId="0" applyFont="1" applyAlignment="1">
      <alignment vertical="center" readingOrder="2"/>
    </xf>
    <xf numFmtId="3" fontId="5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10" fontId="1" fillId="0" borderId="32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65" fontId="15" fillId="0" borderId="23" xfId="1" applyNumberFormat="1" applyFont="1" applyBorder="1" applyAlignment="1">
      <alignment horizontal="center" vertical="center"/>
    </xf>
    <xf numFmtId="1" fontId="3" fillId="0" borderId="23" xfId="1" applyNumberFormat="1" applyFont="1" applyBorder="1" applyAlignment="1">
      <alignment horizontal="center" vertical="center"/>
    </xf>
    <xf numFmtId="9" fontId="3" fillId="0" borderId="24" xfId="2" applyFont="1" applyBorder="1" applyAlignment="1">
      <alignment horizontal="center" vertical="center"/>
    </xf>
    <xf numFmtId="9" fontId="17" fillId="0" borderId="1" xfId="2" applyFont="1" applyBorder="1" applyAlignment="1">
      <alignment horizontal="center" vertical="center"/>
    </xf>
    <xf numFmtId="3" fontId="1" fillId="0" borderId="32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3" fontId="1" fillId="3" borderId="39" xfId="0" applyNumberFormat="1" applyFont="1" applyFill="1" applyBorder="1" applyAlignment="1">
      <alignment horizontal="center" vertical="center"/>
    </xf>
    <xf numFmtId="3" fontId="1" fillId="3" borderId="4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65" fontId="9" fillId="0" borderId="0" xfId="1" applyNumberFormat="1" applyFont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P22"/>
  <sheetViews>
    <sheetView rightToLeft="1" tabSelected="1" view="pageBreakPreview" zoomScale="70" zoomScaleNormal="90" zoomScaleSheetLayoutView="70" workbookViewId="0">
      <selection activeCell="R7" sqref="R7"/>
    </sheetView>
  </sheetViews>
  <sheetFormatPr defaultRowHeight="18.75" x14ac:dyDescent="0.45"/>
  <cols>
    <col min="1" max="1" width="9.140625" style="1"/>
    <col min="2" max="2" width="27.85546875" style="1" bestFit="1" customWidth="1"/>
    <col min="3" max="3" width="14.85546875" style="1" customWidth="1"/>
    <col min="4" max="4" width="18.42578125" style="1" bestFit="1" customWidth="1"/>
    <col min="5" max="5" width="17.85546875" style="1" customWidth="1"/>
    <col min="6" max="6" width="10.85546875" style="1" bestFit="1" customWidth="1"/>
    <col min="7" max="7" width="17.85546875" style="1" bestFit="1" customWidth="1"/>
    <col min="8" max="8" width="13.140625" style="1" customWidth="1"/>
    <col min="9" max="9" width="16.140625" style="1" bestFit="1" customWidth="1"/>
    <col min="10" max="10" width="19.140625" style="1" bestFit="1" customWidth="1"/>
    <col min="11" max="11" width="10.5703125" style="1" customWidth="1"/>
    <col min="12" max="12" width="17.7109375" style="1" bestFit="1" customWidth="1"/>
    <col min="13" max="13" width="18.140625" style="1" bestFit="1" customWidth="1"/>
    <col min="14" max="14" width="20.28515625" style="1" customWidth="1"/>
    <col min="15" max="15" width="9.140625" style="1" customWidth="1"/>
    <col min="16" max="16384" width="9.140625" style="1"/>
  </cols>
  <sheetData>
    <row r="1" spans="2:16" ht="26.25" x14ac:dyDescent="0.45">
      <c r="B1" s="53"/>
      <c r="C1" s="119" t="s">
        <v>0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2:16" ht="26.25" x14ac:dyDescent="0.45">
      <c r="B2" s="54"/>
      <c r="C2" s="125" t="s">
        <v>1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2:16" ht="26.25" x14ac:dyDescent="0.45">
      <c r="B3" s="55" t="s">
        <v>79</v>
      </c>
      <c r="C3" s="127" t="s">
        <v>107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8"/>
    </row>
    <row r="4" spans="2:16" ht="24.75" customHeight="1" x14ac:dyDescent="0.45">
      <c r="B4" s="129" t="s">
        <v>2</v>
      </c>
      <c r="C4" s="118" t="s">
        <v>106</v>
      </c>
      <c r="D4" s="118" t="s">
        <v>3</v>
      </c>
      <c r="E4" s="118" t="s">
        <v>3</v>
      </c>
      <c r="F4" s="118" t="s">
        <v>4</v>
      </c>
      <c r="G4" s="118" t="s">
        <v>4</v>
      </c>
      <c r="H4" s="118" t="s">
        <v>4</v>
      </c>
      <c r="I4" s="118" t="s">
        <v>4</v>
      </c>
      <c r="J4" s="118" t="s">
        <v>108</v>
      </c>
      <c r="K4" s="118" t="s">
        <v>5</v>
      </c>
      <c r="L4" s="118" t="s">
        <v>5</v>
      </c>
      <c r="M4" s="118" t="s">
        <v>5</v>
      </c>
      <c r="N4" s="133" t="s">
        <v>5</v>
      </c>
    </row>
    <row r="5" spans="2:16" ht="26.25" customHeight="1" x14ac:dyDescent="0.45">
      <c r="B5" s="130"/>
      <c r="C5" s="118" t="s">
        <v>6</v>
      </c>
      <c r="D5" s="118" t="s">
        <v>7</v>
      </c>
      <c r="E5" s="118" t="s">
        <v>8</v>
      </c>
      <c r="F5" s="118" t="s">
        <v>9</v>
      </c>
      <c r="G5" s="118" t="s">
        <v>9</v>
      </c>
      <c r="H5" s="118" t="s">
        <v>10</v>
      </c>
      <c r="I5" s="118" t="s">
        <v>10</v>
      </c>
      <c r="J5" s="118" t="s">
        <v>6</v>
      </c>
      <c r="K5" s="118" t="s">
        <v>11</v>
      </c>
      <c r="L5" s="118" t="s">
        <v>7</v>
      </c>
      <c r="M5" s="118" t="s">
        <v>8</v>
      </c>
      <c r="N5" s="132" t="s">
        <v>12</v>
      </c>
    </row>
    <row r="6" spans="2:16" ht="29.25" customHeight="1" x14ac:dyDescent="0.45">
      <c r="B6" s="131"/>
      <c r="C6" s="118" t="s">
        <v>6</v>
      </c>
      <c r="D6" s="118" t="s">
        <v>7</v>
      </c>
      <c r="E6" s="118" t="s">
        <v>8</v>
      </c>
      <c r="F6" s="118" t="s">
        <v>6</v>
      </c>
      <c r="G6" s="118" t="s">
        <v>7</v>
      </c>
      <c r="H6" s="118" t="s">
        <v>6</v>
      </c>
      <c r="I6" s="118" t="s">
        <v>13</v>
      </c>
      <c r="J6" s="118" t="s">
        <v>6</v>
      </c>
      <c r="K6" s="118" t="s">
        <v>11</v>
      </c>
      <c r="L6" s="118" t="s">
        <v>7</v>
      </c>
      <c r="M6" s="118" t="s">
        <v>8</v>
      </c>
      <c r="N6" s="132" t="s">
        <v>12</v>
      </c>
    </row>
    <row r="7" spans="2:16" ht="31.5" customHeight="1" x14ac:dyDescent="0.45">
      <c r="B7" s="56" t="s">
        <v>101</v>
      </c>
      <c r="C7" s="4">
        <v>131275399</v>
      </c>
      <c r="D7" s="4">
        <v>5118066396418</v>
      </c>
      <c r="E7" s="4">
        <v>4822016147652.9004</v>
      </c>
      <c r="F7" s="98">
        <v>11331645</v>
      </c>
      <c r="G7" s="4">
        <v>436415797453</v>
      </c>
      <c r="H7" s="4">
        <v>748000</v>
      </c>
      <c r="I7" s="4">
        <v>28882113014</v>
      </c>
      <c r="J7" s="13">
        <f>C7+F7-H7</f>
        <v>141859044</v>
      </c>
      <c r="K7" s="13">
        <v>37900</v>
      </c>
      <c r="L7" s="4">
        <v>5525321208353</v>
      </c>
      <c r="M7" s="4">
        <v>5372371659696.6201</v>
      </c>
      <c r="N7" s="87" t="s">
        <v>109</v>
      </c>
    </row>
    <row r="8" spans="2:16" ht="31.5" customHeight="1" x14ac:dyDescent="0.45">
      <c r="B8" s="56" t="s">
        <v>99</v>
      </c>
      <c r="C8" s="4">
        <v>8307876</v>
      </c>
      <c r="D8" s="4">
        <v>78163744647</v>
      </c>
      <c r="E8" s="4">
        <v>64735580587.043503</v>
      </c>
      <c r="F8" s="98">
        <v>13112454</v>
      </c>
      <c r="G8" s="4">
        <v>117178772595</v>
      </c>
      <c r="H8" s="4">
        <v>2080000</v>
      </c>
      <c r="I8" s="4">
        <v>18322344845</v>
      </c>
      <c r="J8" s="13">
        <f t="shared" ref="J8:J13" si="0">C8+F8-H8</f>
        <v>19340330</v>
      </c>
      <c r="K8" s="13">
        <v>8920</v>
      </c>
      <c r="L8" s="4">
        <v>176392364766</v>
      </c>
      <c r="M8" s="4">
        <v>172384631634.86401</v>
      </c>
      <c r="N8" s="87" t="s">
        <v>110</v>
      </c>
    </row>
    <row r="9" spans="2:16" ht="31.5" customHeight="1" x14ac:dyDescent="0.45">
      <c r="B9" s="56" t="s">
        <v>100</v>
      </c>
      <c r="C9" s="4">
        <v>6779287</v>
      </c>
      <c r="D9" s="4">
        <v>114390227001</v>
      </c>
      <c r="E9" s="4">
        <v>106692622184.61</v>
      </c>
      <c r="F9" s="98">
        <v>8283810</v>
      </c>
      <c r="G9" s="4">
        <v>166272075104</v>
      </c>
      <c r="H9" s="4">
        <v>7176000</v>
      </c>
      <c r="I9" s="4">
        <v>135432941712</v>
      </c>
      <c r="J9" s="13">
        <f t="shared" si="0"/>
        <v>7887097</v>
      </c>
      <c r="K9" s="13">
        <v>20640</v>
      </c>
      <c r="L9" s="4">
        <v>156747996481</v>
      </c>
      <c r="M9" s="4">
        <v>162665961921.61899</v>
      </c>
      <c r="N9" s="87" t="s">
        <v>111</v>
      </c>
    </row>
    <row r="10" spans="2:16" ht="31.5" customHeight="1" x14ac:dyDescent="0.45">
      <c r="B10" s="56" t="s">
        <v>102</v>
      </c>
      <c r="C10" s="4">
        <v>87964</v>
      </c>
      <c r="D10" s="4">
        <v>3531198452</v>
      </c>
      <c r="E10" s="4">
        <v>4128529011.4991999</v>
      </c>
      <c r="F10" s="98">
        <v>5293718</v>
      </c>
      <c r="G10" s="4">
        <v>232907667308</v>
      </c>
      <c r="H10" s="4">
        <v>3646000</v>
      </c>
      <c r="I10" s="4">
        <v>161111049919</v>
      </c>
      <c r="J10" s="13">
        <f t="shared" si="0"/>
        <v>1735682</v>
      </c>
      <c r="K10" s="13">
        <v>42831</v>
      </c>
      <c r="L10" s="4">
        <v>77981939881</v>
      </c>
      <c r="M10" s="4">
        <v>74284496585.236099</v>
      </c>
      <c r="N10" s="87" t="s">
        <v>112</v>
      </c>
    </row>
    <row r="11" spans="2:16" ht="31.5" customHeight="1" x14ac:dyDescent="0.45">
      <c r="B11" s="56" t="s">
        <v>103</v>
      </c>
      <c r="C11" s="4">
        <v>1086156</v>
      </c>
      <c r="D11" s="4">
        <v>17542477413</v>
      </c>
      <c r="E11" s="4">
        <v>17582354447.327999</v>
      </c>
      <c r="F11" s="98">
        <v>7748158</v>
      </c>
      <c r="G11" s="4">
        <v>151028795051</v>
      </c>
      <c r="H11" s="4">
        <v>6767608</v>
      </c>
      <c r="I11" s="4">
        <v>132830830839</v>
      </c>
      <c r="J11" s="13">
        <f t="shared" si="0"/>
        <v>2066706</v>
      </c>
      <c r="K11" s="13">
        <v>22050</v>
      </c>
      <c r="L11" s="4">
        <v>42946582298</v>
      </c>
      <c r="M11" s="4">
        <v>45536233440.851997</v>
      </c>
      <c r="N11" s="87" t="s">
        <v>113</v>
      </c>
    </row>
    <row r="12" spans="2:16" ht="31.5" customHeight="1" x14ac:dyDescent="0.45">
      <c r="B12" s="56" t="s">
        <v>104</v>
      </c>
      <c r="C12" s="4">
        <v>111811</v>
      </c>
      <c r="D12" s="4">
        <v>1301703662</v>
      </c>
      <c r="E12" s="4">
        <v>1624496383.7256</v>
      </c>
      <c r="F12" s="98">
        <v>0</v>
      </c>
      <c r="G12" s="4">
        <v>0</v>
      </c>
      <c r="H12" s="4">
        <v>0</v>
      </c>
      <c r="I12" s="4">
        <v>0</v>
      </c>
      <c r="J12" s="13">
        <f t="shared" si="0"/>
        <v>111811</v>
      </c>
      <c r="K12" s="13">
        <v>15020</v>
      </c>
      <c r="L12" s="4">
        <v>1301703662</v>
      </c>
      <c r="M12" s="4">
        <v>1678124875.0727999</v>
      </c>
      <c r="N12" s="87" t="s">
        <v>114</v>
      </c>
    </row>
    <row r="13" spans="2:16" ht="32.25" customHeight="1" thickBot="1" x14ac:dyDescent="0.5">
      <c r="B13" s="56" t="s">
        <v>115</v>
      </c>
      <c r="C13" s="4">
        <v>0</v>
      </c>
      <c r="D13" s="4">
        <v>0</v>
      </c>
      <c r="E13" s="4">
        <v>0</v>
      </c>
      <c r="F13" s="4">
        <v>114000</v>
      </c>
      <c r="G13" s="4">
        <v>7403024399</v>
      </c>
      <c r="H13" s="4">
        <v>114000</v>
      </c>
      <c r="I13" s="4">
        <v>8033841817</v>
      </c>
      <c r="J13" s="13">
        <f t="shared" si="0"/>
        <v>0</v>
      </c>
      <c r="K13" s="13">
        <v>0</v>
      </c>
      <c r="L13" s="4">
        <v>0</v>
      </c>
      <c r="M13" s="4">
        <v>0</v>
      </c>
      <c r="N13" s="88" t="s">
        <v>116</v>
      </c>
      <c r="P13" s="23"/>
    </row>
    <row r="14" spans="2:16" ht="36.75" customHeight="1" thickBot="1" x14ac:dyDescent="0.5">
      <c r="B14" s="121" t="s">
        <v>66</v>
      </c>
      <c r="C14" s="122"/>
      <c r="D14" s="93">
        <f>SUM(D7:D13)</f>
        <v>5332995747593</v>
      </c>
      <c r="E14" s="94">
        <f>SUM(E7:E13)</f>
        <v>5016779730267.1074</v>
      </c>
      <c r="F14" s="95"/>
      <c r="G14" s="94">
        <f>SUM(G7:G13)</f>
        <v>1111206131910</v>
      </c>
      <c r="H14" s="95"/>
      <c r="I14" s="93">
        <f>SUM(I7:I13)</f>
        <v>484613122146</v>
      </c>
      <c r="J14" s="123"/>
      <c r="K14" s="124"/>
      <c r="L14" s="94">
        <f>SUM(L7:L13)</f>
        <v>5980691795441</v>
      </c>
      <c r="M14" s="104">
        <f>SUM(M7:M13)</f>
        <v>5828921108154.2646</v>
      </c>
      <c r="N14" s="109">
        <v>98.29</v>
      </c>
    </row>
    <row r="15" spans="2:16" x14ac:dyDescent="0.45">
      <c r="J15" s="11"/>
      <c r="L15" s="10"/>
    </row>
    <row r="16" spans="2:16" x14ac:dyDescent="0.45">
      <c r="E16" s="49"/>
      <c r="I16" s="11"/>
      <c r="J16" s="11"/>
      <c r="K16" s="10"/>
      <c r="M16" s="10"/>
    </row>
    <row r="17" spans="9:10" x14ac:dyDescent="0.45">
      <c r="I17" s="11"/>
      <c r="J17" s="11"/>
    </row>
    <row r="18" spans="9:10" x14ac:dyDescent="0.45">
      <c r="I18" s="11"/>
      <c r="J18" s="11"/>
    </row>
    <row r="19" spans="9:10" x14ac:dyDescent="0.45">
      <c r="I19" s="11"/>
      <c r="J19" s="11"/>
    </row>
    <row r="20" spans="9:10" x14ac:dyDescent="0.45">
      <c r="I20" s="11"/>
      <c r="J20" s="11"/>
    </row>
    <row r="21" spans="9:10" x14ac:dyDescent="0.45">
      <c r="I21" s="11"/>
      <c r="J21" s="12"/>
    </row>
    <row r="22" spans="9:10" x14ac:dyDescent="0.45">
      <c r="I22" s="11"/>
      <c r="J22" s="11"/>
    </row>
  </sheetData>
  <sortState ref="B9:N13">
    <sortCondition descending="1" ref="B4"/>
  </sortState>
  <mergeCells count="23">
    <mergeCell ref="C1:N1"/>
    <mergeCell ref="B14:C14"/>
    <mergeCell ref="J14:K14"/>
    <mergeCell ref="C2:N2"/>
    <mergeCell ref="C3:N3"/>
    <mergeCell ref="B4:B6"/>
    <mergeCell ref="C5:C6"/>
    <mergeCell ref="D5:D6"/>
    <mergeCell ref="E5:E6"/>
    <mergeCell ref="C4:E4"/>
    <mergeCell ref="N5:N6"/>
    <mergeCell ref="J4:N4"/>
    <mergeCell ref="F4:I4"/>
    <mergeCell ref="J5:J6"/>
    <mergeCell ref="K5:K6"/>
    <mergeCell ref="L5:L6"/>
    <mergeCell ref="M5:M6"/>
    <mergeCell ref="F6"/>
    <mergeCell ref="G6"/>
    <mergeCell ref="F5:G5"/>
    <mergeCell ref="H6"/>
    <mergeCell ref="I6"/>
    <mergeCell ref="H5:I5"/>
  </mergeCells>
  <pageMargins left="0.7" right="0.7" top="0.75" bottom="0.75" header="0.3" footer="0.3"/>
  <pageSetup paperSize="9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"/>
  <sheetViews>
    <sheetView rightToLeft="1" view="pageBreakPreview" topLeftCell="A4" zoomScale="70" zoomScaleNormal="100" zoomScaleSheetLayoutView="70" workbookViewId="0">
      <selection activeCell="O13" sqref="O13"/>
    </sheetView>
  </sheetViews>
  <sheetFormatPr defaultRowHeight="18.75" x14ac:dyDescent="0.45"/>
  <cols>
    <col min="1" max="1" width="9.140625" style="1"/>
    <col min="2" max="2" width="27.140625" style="1" customWidth="1"/>
    <col min="3" max="3" width="10.85546875" style="1" bestFit="1" customWidth="1"/>
    <col min="4" max="4" width="17.5703125" style="1" bestFit="1" customWidth="1"/>
    <col min="5" max="5" width="17.85546875" style="1" bestFit="1" customWidth="1"/>
    <col min="6" max="6" width="19.5703125" style="1" bestFit="1" customWidth="1"/>
    <col min="7" max="7" width="12" style="1" bestFit="1" customWidth="1"/>
    <col min="8" max="8" width="18.5703125" style="1" bestFit="1" customWidth="1"/>
    <col min="9" max="9" width="18.7109375" style="1" bestFit="1" customWidth="1"/>
    <col min="10" max="10" width="19.5703125" style="1" bestFit="1" customWidth="1"/>
    <col min="11" max="11" width="9.140625" style="1" customWidth="1"/>
    <col min="12" max="16384" width="9.140625" style="1"/>
  </cols>
  <sheetData>
    <row r="1" spans="2:10" ht="24" x14ac:dyDescent="0.45">
      <c r="B1" s="169" t="s">
        <v>0</v>
      </c>
      <c r="C1" s="170"/>
      <c r="D1" s="170"/>
      <c r="E1" s="170"/>
      <c r="F1" s="170"/>
      <c r="G1" s="170"/>
      <c r="H1" s="170"/>
      <c r="I1" s="170"/>
      <c r="J1" s="171"/>
    </row>
    <row r="2" spans="2:10" ht="24" x14ac:dyDescent="0.45">
      <c r="B2" s="172" t="s">
        <v>44</v>
      </c>
      <c r="C2" s="173"/>
      <c r="D2" s="173"/>
      <c r="E2" s="173"/>
      <c r="F2" s="173"/>
      <c r="G2" s="173"/>
      <c r="H2" s="173"/>
      <c r="I2" s="173"/>
      <c r="J2" s="174"/>
    </row>
    <row r="3" spans="2:10" ht="24" x14ac:dyDescent="0.45">
      <c r="B3" s="175" t="str">
        <f>سهام!C3</f>
        <v>برای ماه منتهی به 1399/09/30</v>
      </c>
      <c r="C3" s="176"/>
      <c r="D3" s="176"/>
      <c r="E3" s="176"/>
      <c r="F3" s="176"/>
      <c r="G3" s="176"/>
      <c r="H3" s="176"/>
      <c r="I3" s="176"/>
      <c r="J3" s="177"/>
    </row>
    <row r="4" spans="2:10" ht="24" x14ac:dyDescent="0.45">
      <c r="B4" s="36" t="s">
        <v>79</v>
      </c>
      <c r="C4" s="39"/>
      <c r="D4" s="39"/>
      <c r="E4" s="39"/>
      <c r="F4" s="39"/>
      <c r="G4" s="39"/>
      <c r="H4" s="39"/>
      <c r="I4" s="39"/>
      <c r="J4" s="40"/>
    </row>
    <row r="5" spans="2:10" x14ac:dyDescent="0.45">
      <c r="B5" s="118" t="s">
        <v>2</v>
      </c>
      <c r="C5" s="118" t="s">
        <v>46</v>
      </c>
      <c r="D5" s="118" t="s">
        <v>46</v>
      </c>
      <c r="E5" s="118" t="s">
        <v>46</v>
      </c>
      <c r="F5" s="118" t="s">
        <v>46</v>
      </c>
      <c r="G5" s="118" t="s">
        <v>47</v>
      </c>
      <c r="H5" s="118" t="s">
        <v>47</v>
      </c>
      <c r="I5" s="118" t="s">
        <v>47</v>
      </c>
      <c r="J5" s="118" t="s">
        <v>47</v>
      </c>
    </row>
    <row r="6" spans="2:10" x14ac:dyDescent="0.45">
      <c r="B6" s="118" t="s">
        <v>2</v>
      </c>
      <c r="C6" s="118" t="s">
        <v>6</v>
      </c>
      <c r="D6" s="118" t="s">
        <v>85</v>
      </c>
      <c r="E6" s="118" t="s">
        <v>59</v>
      </c>
      <c r="F6" s="118" t="s">
        <v>61</v>
      </c>
      <c r="G6" s="118" t="s">
        <v>6</v>
      </c>
      <c r="H6" s="118" t="s">
        <v>8</v>
      </c>
      <c r="I6" s="118" t="s">
        <v>59</v>
      </c>
      <c r="J6" s="118" t="s">
        <v>61</v>
      </c>
    </row>
    <row r="7" spans="2:10" ht="27.75" customHeight="1" x14ac:dyDescent="0.45">
      <c r="B7" s="80" t="s">
        <v>100</v>
      </c>
      <c r="C7" s="4">
        <v>7176000</v>
      </c>
      <c r="D7" s="4">
        <v>135432941712</v>
      </c>
      <c r="E7" s="4">
        <v>122189236694</v>
      </c>
      <c r="F7" s="50">
        <v>13243705018</v>
      </c>
      <c r="G7" s="4">
        <v>7953566</v>
      </c>
      <c r="H7" s="4">
        <v>148640975672</v>
      </c>
      <c r="I7" s="4">
        <v>136238336991</v>
      </c>
      <c r="J7" s="50">
        <v>12402638681</v>
      </c>
    </row>
    <row r="8" spans="2:10" ht="27.75" customHeight="1" x14ac:dyDescent="0.45">
      <c r="B8" s="80" t="s">
        <v>102</v>
      </c>
      <c r="C8" s="4">
        <v>3646000</v>
      </c>
      <c r="D8" s="4">
        <v>161111049919</v>
      </c>
      <c r="E8" s="4">
        <v>158456922415</v>
      </c>
      <c r="F8" s="50">
        <v>2654127504</v>
      </c>
      <c r="G8" s="4">
        <v>12348722</v>
      </c>
      <c r="H8" s="4">
        <v>533165024127</v>
      </c>
      <c r="I8" s="4">
        <v>525651441419</v>
      </c>
      <c r="J8" s="50">
        <v>7513582708</v>
      </c>
    </row>
    <row r="9" spans="2:10" ht="27.75" customHeight="1" x14ac:dyDescent="0.45">
      <c r="B9" s="80" t="s">
        <v>103</v>
      </c>
      <c r="C9" s="4">
        <v>6767608</v>
      </c>
      <c r="D9" s="4">
        <v>132830830839</v>
      </c>
      <c r="E9" s="4">
        <v>125618652959</v>
      </c>
      <c r="F9" s="50">
        <v>7212177880</v>
      </c>
      <c r="G9" s="4">
        <v>11371298</v>
      </c>
      <c r="H9" s="4">
        <v>199221081005</v>
      </c>
      <c r="I9" s="4">
        <v>197538876474</v>
      </c>
      <c r="J9" s="50">
        <v>1682204531</v>
      </c>
    </row>
    <row r="10" spans="2:10" ht="27.75" customHeight="1" x14ac:dyDescent="0.45">
      <c r="B10" s="80" t="s">
        <v>115</v>
      </c>
      <c r="C10" s="4">
        <v>114000</v>
      </c>
      <c r="D10" s="4">
        <v>8033841817</v>
      </c>
      <c r="E10" s="4">
        <v>7403024399</v>
      </c>
      <c r="F10" s="50">
        <v>630817418</v>
      </c>
      <c r="G10" s="4">
        <v>114000</v>
      </c>
      <c r="H10" s="4">
        <v>8033841817</v>
      </c>
      <c r="I10" s="4">
        <v>7403024399</v>
      </c>
      <c r="J10" s="50">
        <v>630817418</v>
      </c>
    </row>
    <row r="11" spans="2:10" ht="27.75" customHeight="1" x14ac:dyDescent="0.45">
      <c r="B11" s="80" t="s">
        <v>89</v>
      </c>
      <c r="C11" s="4">
        <v>0</v>
      </c>
      <c r="D11" s="4">
        <v>0</v>
      </c>
      <c r="E11" s="4">
        <v>0</v>
      </c>
      <c r="F11" s="50">
        <v>0</v>
      </c>
      <c r="G11" s="4">
        <v>1900</v>
      </c>
      <c r="H11" s="4">
        <v>1872489401</v>
      </c>
      <c r="I11" s="4">
        <v>1872700607</v>
      </c>
      <c r="J11" s="50">
        <v>-211206</v>
      </c>
    </row>
    <row r="12" spans="2:10" ht="27.75" customHeight="1" x14ac:dyDescent="0.45">
      <c r="B12" s="80" t="s">
        <v>88</v>
      </c>
      <c r="C12" s="4">
        <v>0</v>
      </c>
      <c r="D12" s="4">
        <v>0</v>
      </c>
      <c r="E12" s="4">
        <v>0</v>
      </c>
      <c r="F12" s="50">
        <v>0</v>
      </c>
      <c r="G12" s="4">
        <v>3800</v>
      </c>
      <c r="H12" s="4">
        <v>3057914576</v>
      </c>
      <c r="I12" s="4">
        <v>3059835209</v>
      </c>
      <c r="J12" s="50">
        <v>-1920633</v>
      </c>
    </row>
    <row r="13" spans="2:10" ht="27.75" customHeight="1" x14ac:dyDescent="0.45">
      <c r="B13" s="80" t="s">
        <v>99</v>
      </c>
      <c r="C13" s="4">
        <v>2080000</v>
      </c>
      <c r="D13" s="4">
        <v>18322344845</v>
      </c>
      <c r="E13" s="4">
        <v>18785565944</v>
      </c>
      <c r="F13" s="50">
        <v>-463221099</v>
      </c>
      <c r="G13" s="4">
        <v>8592876</v>
      </c>
      <c r="H13" s="4">
        <v>82494193033</v>
      </c>
      <c r="I13" s="4">
        <v>85406219018</v>
      </c>
      <c r="J13" s="50">
        <v>-2912025985</v>
      </c>
    </row>
    <row r="14" spans="2:10" ht="27.75" customHeight="1" x14ac:dyDescent="0.45">
      <c r="B14" s="80" t="s">
        <v>101</v>
      </c>
      <c r="C14" s="4">
        <v>748000</v>
      </c>
      <c r="D14" s="4">
        <v>28882113014</v>
      </c>
      <c r="E14" s="4">
        <v>31089244446</v>
      </c>
      <c r="F14" s="50">
        <v>-2207131432</v>
      </c>
      <c r="G14" s="4">
        <v>5872907</v>
      </c>
      <c r="H14" s="4">
        <v>236144287403</v>
      </c>
      <c r="I14" s="4">
        <v>243946255106</v>
      </c>
      <c r="J14" s="50">
        <v>-7801967703</v>
      </c>
    </row>
    <row r="15" spans="2:10" ht="36" customHeight="1" x14ac:dyDescent="0.55000000000000004">
      <c r="B15" s="167" t="s">
        <v>66</v>
      </c>
      <c r="C15" s="168"/>
      <c r="D15" s="17">
        <f>SUM(D7:D14)</f>
        <v>484613122146</v>
      </c>
      <c r="E15" s="17">
        <f>SUM(E7:E14)</f>
        <v>463542646857</v>
      </c>
      <c r="F15" s="18">
        <f>SUM(F7:F14)</f>
        <v>21070475289</v>
      </c>
      <c r="G15" s="24"/>
      <c r="H15" s="17">
        <f>SUM(H7:H14)</f>
        <v>1212629807034</v>
      </c>
      <c r="I15" s="17">
        <f>SUM(I7:I14)</f>
        <v>1201116689223</v>
      </c>
      <c r="J15" s="18">
        <f>SUM(J7:J14)</f>
        <v>11513117811</v>
      </c>
    </row>
    <row r="17" spans="3:7" x14ac:dyDescent="0.45">
      <c r="C17" s="10"/>
      <c r="G17" s="10"/>
    </row>
  </sheetData>
  <sortState ref="B7:J17">
    <sortCondition descending="1" ref="B7"/>
  </sortState>
  <mergeCells count="15">
    <mergeCell ref="B1:J1"/>
    <mergeCell ref="B2:J2"/>
    <mergeCell ref="B3:J3"/>
    <mergeCell ref="B15:C15"/>
    <mergeCell ref="I6"/>
    <mergeCell ref="J6"/>
    <mergeCell ref="G5:J5"/>
    <mergeCell ref="B5:B6"/>
    <mergeCell ref="C6"/>
    <mergeCell ref="D6"/>
    <mergeCell ref="E6"/>
    <mergeCell ref="F6"/>
    <mergeCell ref="C5:F5"/>
    <mergeCell ref="G6"/>
    <mergeCell ref="H6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L23"/>
  <sheetViews>
    <sheetView rightToLeft="1" view="pageBreakPreview" topLeftCell="A4" zoomScale="70" zoomScaleNormal="100" zoomScaleSheetLayoutView="70" workbookViewId="0">
      <selection activeCell="G7" sqref="G7"/>
    </sheetView>
  </sheetViews>
  <sheetFormatPr defaultRowHeight="18.75" x14ac:dyDescent="0.45"/>
  <cols>
    <col min="1" max="1" width="9.140625" style="1"/>
    <col min="2" max="2" width="26.28515625" style="1" customWidth="1"/>
    <col min="3" max="3" width="19.42578125" style="1" customWidth="1"/>
    <col min="4" max="4" width="18.5703125" style="1" bestFit="1" customWidth="1"/>
    <col min="5" max="5" width="22.28515625" style="1" customWidth="1"/>
    <col min="6" max="6" width="18.7109375" style="1" bestFit="1" customWidth="1"/>
    <col min="7" max="7" width="16.85546875" style="1" customWidth="1"/>
    <col min="8" max="8" width="17.85546875" style="1" customWidth="1"/>
    <col min="9" max="9" width="18.85546875" style="1" bestFit="1" customWidth="1"/>
    <col min="10" max="10" width="19.140625" style="1" customWidth="1"/>
    <col min="11" max="11" width="19.42578125" style="1" bestFit="1" customWidth="1"/>
    <col min="12" max="12" width="12" style="1" customWidth="1"/>
    <col min="13" max="13" width="5" style="1" customWidth="1"/>
    <col min="14" max="16384" width="9.140625" style="1"/>
  </cols>
  <sheetData>
    <row r="1" spans="2:12" ht="24" x14ac:dyDescent="0.45">
      <c r="B1" s="33"/>
      <c r="C1" s="170" t="s">
        <v>0</v>
      </c>
      <c r="D1" s="170"/>
      <c r="E1" s="170"/>
      <c r="F1" s="170"/>
      <c r="G1" s="170"/>
      <c r="H1" s="170"/>
      <c r="I1" s="170"/>
      <c r="J1" s="170"/>
      <c r="K1" s="170"/>
      <c r="L1" s="171"/>
    </row>
    <row r="2" spans="2:12" ht="24" x14ac:dyDescent="0.45">
      <c r="B2" s="34"/>
      <c r="C2" s="173" t="s">
        <v>44</v>
      </c>
      <c r="D2" s="173"/>
      <c r="E2" s="173"/>
      <c r="F2" s="173"/>
      <c r="G2" s="173"/>
      <c r="H2" s="173"/>
      <c r="I2" s="173"/>
      <c r="J2" s="173"/>
      <c r="K2" s="173"/>
      <c r="L2" s="174"/>
    </row>
    <row r="3" spans="2:12" ht="24" x14ac:dyDescent="0.45">
      <c r="B3" s="35" t="s">
        <v>79</v>
      </c>
      <c r="C3" s="176" t="str">
        <f>سهام!C3</f>
        <v>برای ماه منتهی به 1399/09/30</v>
      </c>
      <c r="D3" s="176"/>
      <c r="E3" s="176"/>
      <c r="F3" s="176"/>
      <c r="G3" s="176"/>
      <c r="H3" s="176"/>
      <c r="I3" s="176"/>
      <c r="J3" s="176"/>
      <c r="K3" s="176"/>
      <c r="L3" s="177"/>
    </row>
    <row r="4" spans="2:12" x14ac:dyDescent="0.45">
      <c r="B4" s="118" t="s">
        <v>2</v>
      </c>
      <c r="C4" s="178" t="s">
        <v>46</v>
      </c>
      <c r="D4" s="179"/>
      <c r="E4" s="179"/>
      <c r="F4" s="179"/>
      <c r="G4" s="179"/>
      <c r="H4" s="118" t="s">
        <v>47</v>
      </c>
      <c r="I4" s="118" t="s">
        <v>47</v>
      </c>
      <c r="J4" s="118" t="s">
        <v>47</v>
      </c>
      <c r="K4" s="118" t="s">
        <v>47</v>
      </c>
      <c r="L4" s="118" t="s">
        <v>47</v>
      </c>
    </row>
    <row r="5" spans="2:12" ht="73.5" customHeight="1" x14ac:dyDescent="0.45">
      <c r="B5" s="118" t="s">
        <v>2</v>
      </c>
      <c r="C5" s="118" t="s">
        <v>62</v>
      </c>
      <c r="D5" s="118" t="s">
        <v>63</v>
      </c>
      <c r="E5" s="118" t="s">
        <v>64</v>
      </c>
      <c r="F5" s="52" t="s">
        <v>87</v>
      </c>
      <c r="G5" s="157" t="s">
        <v>86</v>
      </c>
      <c r="H5" s="70" t="s">
        <v>62</v>
      </c>
      <c r="I5" s="118" t="s">
        <v>63</v>
      </c>
      <c r="J5" s="118" t="s">
        <v>64</v>
      </c>
      <c r="K5" s="20" t="s">
        <v>87</v>
      </c>
      <c r="L5" s="70" t="s">
        <v>86</v>
      </c>
    </row>
    <row r="6" spans="2:12" ht="32.25" customHeight="1" x14ac:dyDescent="0.45">
      <c r="B6" s="80" t="s">
        <v>101</v>
      </c>
      <c r="C6" s="4">
        <v>0</v>
      </c>
      <c r="D6" s="50">
        <v>145028959037</v>
      </c>
      <c r="E6" s="50">
        <v>-2207131432</v>
      </c>
      <c r="F6" s="50">
        <v>142821827605</v>
      </c>
      <c r="G6" s="68">
        <f>F6/F13</f>
        <v>0.76972828728708453</v>
      </c>
      <c r="H6" s="4">
        <v>0</v>
      </c>
      <c r="I6" s="50">
        <v>-490769342985</v>
      </c>
      <c r="J6" s="50">
        <v>-7801967703</v>
      </c>
      <c r="K6" s="50">
        <v>-498571310688</v>
      </c>
      <c r="L6" s="68">
        <f>K6/K13</f>
        <v>1.0438566516329328</v>
      </c>
    </row>
    <row r="7" spans="2:12" ht="32.25" customHeight="1" x14ac:dyDescent="0.45">
      <c r="B7" s="80" t="s">
        <v>99</v>
      </c>
      <c r="C7" s="4">
        <v>0</v>
      </c>
      <c r="D7" s="50">
        <v>9255844396</v>
      </c>
      <c r="E7" s="50">
        <v>-463221099</v>
      </c>
      <c r="F7" s="50">
        <v>8792623297</v>
      </c>
      <c r="G7" s="68">
        <f>F7/F13</f>
        <v>4.7387230542086919E-2</v>
      </c>
      <c r="H7" s="4">
        <v>0</v>
      </c>
      <c r="I7" s="50">
        <v>-3269705079</v>
      </c>
      <c r="J7" s="50">
        <v>-2912025985</v>
      </c>
      <c r="K7" s="50">
        <v>-6181731064</v>
      </c>
      <c r="L7" s="68">
        <f>K7/K13</f>
        <v>1.2942664271752368E-2</v>
      </c>
    </row>
    <row r="8" spans="2:12" ht="32.25" customHeight="1" x14ac:dyDescent="0.45">
      <c r="B8" s="80" t="s">
        <v>104</v>
      </c>
      <c r="C8" s="4">
        <v>0</v>
      </c>
      <c r="D8" s="50">
        <v>53628492</v>
      </c>
      <c r="E8" s="50">
        <v>0</v>
      </c>
      <c r="F8" s="50">
        <v>53628492</v>
      </c>
      <c r="G8" s="68">
        <f>F8/F13</f>
        <v>2.8902702051338252E-4</v>
      </c>
      <c r="H8" s="4">
        <v>0</v>
      </c>
      <c r="I8" s="50">
        <v>-354797895</v>
      </c>
      <c r="J8" s="50">
        <v>0</v>
      </c>
      <c r="K8" s="50">
        <v>-354797895</v>
      </c>
      <c r="L8" s="68">
        <f>K8/K13</f>
        <v>7.4283885723396264E-4</v>
      </c>
    </row>
    <row r="9" spans="2:12" ht="32.25" customHeight="1" x14ac:dyDescent="0.45">
      <c r="B9" s="80" t="s">
        <v>115</v>
      </c>
      <c r="C9" s="4">
        <v>0</v>
      </c>
      <c r="D9" s="50">
        <v>0</v>
      </c>
      <c r="E9" s="50">
        <v>630817418</v>
      </c>
      <c r="F9" s="50">
        <v>630817418</v>
      </c>
      <c r="G9" s="68">
        <f>F9/F13</f>
        <v>3.3997465155739415E-3</v>
      </c>
      <c r="H9" s="4">
        <v>0</v>
      </c>
      <c r="I9" s="50">
        <v>0</v>
      </c>
      <c r="J9" s="50">
        <v>630817418</v>
      </c>
      <c r="K9" s="50">
        <v>630817418</v>
      </c>
      <c r="L9" s="68">
        <f>K9/K13</f>
        <v>-1.3207397690744443E-3</v>
      </c>
    </row>
    <row r="10" spans="2:12" ht="32.25" customHeight="1" x14ac:dyDescent="0.45">
      <c r="B10" s="80" t="s">
        <v>102</v>
      </c>
      <c r="C10" s="4">
        <v>0</v>
      </c>
      <c r="D10" s="50">
        <v>-4294777318</v>
      </c>
      <c r="E10" s="50">
        <v>2654127504</v>
      </c>
      <c r="F10" s="50">
        <v>-1640649814</v>
      </c>
      <c r="G10" s="116">
        <f>F10/F13</f>
        <v>-8.842167843284782E-3</v>
      </c>
      <c r="H10" s="4">
        <v>0</v>
      </c>
      <c r="I10" s="50">
        <v>-3697443263</v>
      </c>
      <c r="J10" s="50">
        <v>7513582708</v>
      </c>
      <c r="K10" s="50">
        <v>3816139445</v>
      </c>
      <c r="L10" s="116">
        <f>K10/K13</f>
        <v>-7.9898350703835174E-3</v>
      </c>
    </row>
    <row r="11" spans="2:12" ht="27.75" customHeight="1" x14ac:dyDescent="0.45">
      <c r="B11" s="80" t="s">
        <v>103</v>
      </c>
      <c r="C11" s="4">
        <v>0</v>
      </c>
      <c r="D11" s="50">
        <v>2543736901</v>
      </c>
      <c r="E11" s="50">
        <v>7212177880</v>
      </c>
      <c r="F11" s="50">
        <v>9755914781</v>
      </c>
      <c r="G11" s="68">
        <f>F11/F13</f>
        <v>5.2578822867793834E-2</v>
      </c>
      <c r="H11" s="4">
        <v>0</v>
      </c>
      <c r="I11" s="50">
        <v>2589651768</v>
      </c>
      <c r="J11" s="50">
        <v>1682204531</v>
      </c>
      <c r="K11" s="50">
        <v>4271856299</v>
      </c>
      <c r="L11" s="116">
        <f>K11/K13</f>
        <v>-8.9439675266868909E-3</v>
      </c>
    </row>
    <row r="12" spans="2:12" ht="27.75" customHeight="1" x14ac:dyDescent="0.45">
      <c r="B12" s="80" t="s">
        <v>100</v>
      </c>
      <c r="C12" s="4">
        <v>0</v>
      </c>
      <c r="D12" s="50">
        <v>11890501327</v>
      </c>
      <c r="E12" s="50">
        <v>13243705018</v>
      </c>
      <c r="F12" s="50">
        <v>25134206345</v>
      </c>
      <c r="G12" s="68">
        <f>F12/F13</f>
        <v>0.13545905361023211</v>
      </c>
      <c r="H12" s="4">
        <v>0</v>
      </c>
      <c r="I12" s="50">
        <v>6362079995</v>
      </c>
      <c r="J12" s="50">
        <v>12402638681</v>
      </c>
      <c r="K12" s="50">
        <v>18764718676</v>
      </c>
      <c r="L12" s="116">
        <f>K12/K13</f>
        <v>-3.9287612395774323E-2</v>
      </c>
    </row>
    <row r="13" spans="2:12" ht="27.75" customHeight="1" x14ac:dyDescent="0.45">
      <c r="B13" s="81" t="s">
        <v>105</v>
      </c>
      <c r="C13" s="18">
        <f t="shared" ref="C13:L13" si="0">SUM(C6:C12)</f>
        <v>0</v>
      </c>
      <c r="D13" s="18">
        <f t="shared" si="0"/>
        <v>164477892835</v>
      </c>
      <c r="E13" s="18">
        <f t="shared" si="0"/>
        <v>21070475289</v>
      </c>
      <c r="F13" s="18">
        <f t="shared" si="0"/>
        <v>185548368124</v>
      </c>
      <c r="G13" s="25">
        <f t="shared" si="0"/>
        <v>1</v>
      </c>
      <c r="H13" s="18">
        <f t="shared" si="0"/>
        <v>0</v>
      </c>
      <c r="I13" s="18">
        <f t="shared" si="0"/>
        <v>-489139557459</v>
      </c>
      <c r="J13" s="18">
        <f t="shared" si="0"/>
        <v>11515249650</v>
      </c>
      <c r="K13" s="18">
        <f t="shared" si="0"/>
        <v>-477624307809</v>
      </c>
      <c r="L13" s="25">
        <f t="shared" si="0"/>
        <v>0.99999999999999989</v>
      </c>
    </row>
    <row r="14" spans="2:12" ht="33" hidden="1" customHeight="1" x14ac:dyDescent="0.45">
      <c r="B14" s="105" t="s">
        <v>78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</row>
    <row r="15" spans="2:12" ht="34.5" customHeight="1" x14ac:dyDescent="0.45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</row>
    <row r="16" spans="2:12" x14ac:dyDescent="0.45">
      <c r="E16" s="23"/>
      <c r="F16" s="21"/>
      <c r="G16" s="51"/>
      <c r="H16" s="10"/>
    </row>
    <row r="17" spans="5:9" x14ac:dyDescent="0.45">
      <c r="E17" s="23"/>
      <c r="F17" s="21"/>
      <c r="G17" s="22"/>
      <c r="I17" s="10"/>
    </row>
    <row r="18" spans="5:9" x14ac:dyDescent="0.45">
      <c r="E18" s="23"/>
      <c r="F18" s="21"/>
      <c r="G18" s="21"/>
    </row>
    <row r="19" spans="5:9" x14ac:dyDescent="0.45">
      <c r="E19" s="23"/>
      <c r="F19" s="21"/>
      <c r="G19" s="22"/>
    </row>
    <row r="20" spans="5:9" x14ac:dyDescent="0.45">
      <c r="E20" s="23"/>
      <c r="F20" s="21"/>
      <c r="G20" s="22"/>
      <c r="I20" s="15"/>
    </row>
    <row r="21" spans="5:9" x14ac:dyDescent="0.45">
      <c r="E21" s="23"/>
      <c r="F21" s="21"/>
      <c r="G21" s="22"/>
    </row>
    <row r="22" spans="5:9" x14ac:dyDescent="0.45">
      <c r="E22" s="23"/>
      <c r="F22" s="21"/>
      <c r="G22" s="21"/>
    </row>
    <row r="23" spans="5:9" x14ac:dyDescent="0.45">
      <c r="F23" s="15"/>
    </row>
  </sheetData>
  <mergeCells count="12">
    <mergeCell ref="C1:L1"/>
    <mergeCell ref="C2:L2"/>
    <mergeCell ref="C3:L3"/>
    <mergeCell ref="C4:G4"/>
    <mergeCell ref="B4:B5"/>
    <mergeCell ref="C5"/>
    <mergeCell ref="D5"/>
    <mergeCell ref="E5"/>
    <mergeCell ref="H4:L4"/>
    <mergeCell ref="G5"/>
    <mergeCell ref="I5"/>
    <mergeCell ref="J5"/>
  </mergeCells>
  <printOptions horizontalCentered="1" verticalCentered="1"/>
  <pageMargins left="0.7" right="0.7" top="0.75" bottom="0.75" header="0.3" footer="0.3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"/>
  <sheetViews>
    <sheetView rightToLeft="1" view="pageBreakPreview" zoomScale="90" zoomScaleNormal="100" zoomScaleSheetLayoutView="90" workbookViewId="0">
      <selection activeCell="E16" sqref="E16"/>
    </sheetView>
  </sheetViews>
  <sheetFormatPr defaultRowHeight="18.75" x14ac:dyDescent="0.45"/>
  <cols>
    <col min="1" max="1" width="3.85546875" style="1" customWidth="1"/>
    <col min="2" max="2" width="27.85546875" style="1" customWidth="1"/>
    <col min="3" max="3" width="15.42578125" style="1" customWidth="1"/>
    <col min="4" max="4" width="17.5703125" style="1" customWidth="1"/>
    <col min="5" max="5" width="17.85546875" style="1" customWidth="1"/>
    <col min="6" max="6" width="17.85546875" style="1" bestFit="1" customWidth="1"/>
    <col min="7" max="7" width="18.42578125" style="1" bestFit="1" customWidth="1"/>
    <col min="8" max="8" width="17.85546875" style="1" bestFit="1" customWidth="1"/>
    <col min="9" max="9" width="16.5703125" style="1" customWidth="1"/>
    <col min="10" max="10" width="19" style="1" customWidth="1"/>
    <col min="11" max="11" width="3.7109375" style="1" customWidth="1"/>
    <col min="12" max="13" width="9.140625" style="1"/>
    <col min="14" max="14" width="16.140625" style="1" customWidth="1"/>
    <col min="15" max="16384" width="9.140625" style="1"/>
  </cols>
  <sheetData>
    <row r="1" spans="2:10" ht="24" x14ac:dyDescent="0.45">
      <c r="B1" s="33"/>
      <c r="C1" s="170" t="s">
        <v>0</v>
      </c>
      <c r="D1" s="170"/>
      <c r="E1" s="170"/>
      <c r="F1" s="170"/>
      <c r="G1" s="170"/>
      <c r="H1" s="170"/>
      <c r="I1" s="170"/>
      <c r="J1" s="171"/>
    </row>
    <row r="2" spans="2:10" ht="24" x14ac:dyDescent="0.45">
      <c r="B2" s="34"/>
      <c r="C2" s="173" t="s">
        <v>44</v>
      </c>
      <c r="D2" s="173"/>
      <c r="E2" s="173"/>
      <c r="F2" s="173"/>
      <c r="G2" s="173"/>
      <c r="H2" s="173"/>
      <c r="I2" s="173"/>
      <c r="J2" s="174"/>
    </row>
    <row r="3" spans="2:10" ht="24" x14ac:dyDescent="0.45">
      <c r="B3" s="36" t="s">
        <v>80</v>
      </c>
      <c r="C3" s="176" t="str">
        <f>سهام!C3</f>
        <v>برای ماه منتهی به 1399/09/30</v>
      </c>
      <c r="D3" s="176"/>
      <c r="E3" s="176"/>
      <c r="F3" s="176"/>
      <c r="G3" s="176"/>
      <c r="H3" s="176"/>
      <c r="I3" s="176"/>
      <c r="J3" s="177"/>
    </row>
    <row r="4" spans="2:10" x14ac:dyDescent="0.45">
      <c r="B4" s="118" t="s">
        <v>48</v>
      </c>
      <c r="C4" s="118" t="s">
        <v>46</v>
      </c>
      <c r="D4" s="118" t="s">
        <v>46</v>
      </c>
      <c r="E4" s="118" t="s">
        <v>46</v>
      </c>
      <c r="F4" s="118" t="s">
        <v>46</v>
      </c>
      <c r="G4" s="118" t="s">
        <v>47</v>
      </c>
      <c r="H4" s="118" t="s">
        <v>47</v>
      </c>
      <c r="I4" s="118" t="s">
        <v>47</v>
      </c>
      <c r="J4" s="118" t="s">
        <v>47</v>
      </c>
    </row>
    <row r="5" spans="2:10" x14ac:dyDescent="0.45">
      <c r="B5" s="118" t="s">
        <v>48</v>
      </c>
      <c r="C5" s="118" t="s">
        <v>65</v>
      </c>
      <c r="D5" s="118" t="s">
        <v>63</v>
      </c>
      <c r="E5" s="118" t="s">
        <v>64</v>
      </c>
      <c r="F5" s="118" t="s">
        <v>66</v>
      </c>
      <c r="G5" s="118" t="s">
        <v>65</v>
      </c>
      <c r="H5" s="118" t="s">
        <v>63</v>
      </c>
      <c r="I5" s="118" t="s">
        <v>64</v>
      </c>
      <c r="J5" s="118" t="s">
        <v>66</v>
      </c>
    </row>
    <row r="6" spans="2:10" ht="24.75" customHeight="1" x14ac:dyDescent="0.45">
      <c r="B6" s="66" t="s">
        <v>88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67">
        <v>0</v>
      </c>
      <c r="I6" s="50">
        <v>-1920633</v>
      </c>
      <c r="J6" s="50">
        <v>-1920633</v>
      </c>
    </row>
    <row r="7" spans="2:10" ht="24.75" customHeight="1" x14ac:dyDescent="0.45">
      <c r="B7" s="66" t="s">
        <v>89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67">
        <v>0</v>
      </c>
      <c r="I7" s="50">
        <v>-211206</v>
      </c>
      <c r="J7" s="50">
        <v>-211206</v>
      </c>
    </row>
    <row r="8" spans="2:10" ht="24" x14ac:dyDescent="0.45">
      <c r="B8" s="5" t="s">
        <v>66</v>
      </c>
      <c r="C8" s="50">
        <f t="shared" ref="C8:H8" si="0">SUM(C6:C7)</f>
        <v>0</v>
      </c>
      <c r="D8" s="50">
        <f t="shared" si="0"/>
        <v>0</v>
      </c>
      <c r="E8" s="50">
        <f>SUM(E6:E7)</f>
        <v>0</v>
      </c>
      <c r="F8" s="50">
        <f>SUM(F6:F7)</f>
        <v>0</v>
      </c>
      <c r="G8" s="101">
        <f t="shared" si="0"/>
        <v>0</v>
      </c>
      <c r="H8" s="67">
        <f t="shared" si="0"/>
        <v>0</v>
      </c>
      <c r="I8" s="50">
        <f>SUM(I6:I7)</f>
        <v>-2131839</v>
      </c>
      <c r="J8" s="50">
        <f>SUM(J6:J7)</f>
        <v>-2131839</v>
      </c>
    </row>
    <row r="9" spans="2:10" x14ac:dyDescent="0.45">
      <c r="D9" s="12"/>
    </row>
    <row r="11" spans="2:10" x14ac:dyDescent="0.45">
      <c r="F11" s="12"/>
      <c r="I11" s="12"/>
    </row>
  </sheetData>
  <sortState ref="B6:J10">
    <sortCondition ref="B6"/>
  </sortState>
  <mergeCells count="14">
    <mergeCell ref="B4:B5"/>
    <mergeCell ref="C5"/>
    <mergeCell ref="D5"/>
    <mergeCell ref="E5"/>
    <mergeCell ref="F5"/>
    <mergeCell ref="C4:F4"/>
    <mergeCell ref="C1:J1"/>
    <mergeCell ref="C2:J2"/>
    <mergeCell ref="C3:J3"/>
    <mergeCell ref="I5"/>
    <mergeCell ref="J5"/>
    <mergeCell ref="G4:J4"/>
    <mergeCell ref="G5"/>
    <mergeCell ref="H5"/>
  </mergeCells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1:G12"/>
  <sheetViews>
    <sheetView rightToLeft="1" view="pageBreakPreview" zoomScaleNormal="100" zoomScaleSheetLayoutView="100" workbookViewId="0">
      <selection activeCell="E7" sqref="E7"/>
    </sheetView>
  </sheetViews>
  <sheetFormatPr defaultRowHeight="18.75" x14ac:dyDescent="0.45"/>
  <cols>
    <col min="1" max="1" width="3.7109375" style="1" customWidth="1"/>
    <col min="2" max="2" width="26" style="1" customWidth="1"/>
    <col min="3" max="3" width="17.7109375" style="1" customWidth="1"/>
    <col min="4" max="4" width="25.42578125" style="1" bestFit="1" customWidth="1"/>
    <col min="5" max="5" width="23" style="1" bestFit="1" customWidth="1"/>
    <col min="6" max="6" width="24.5703125" style="1" bestFit="1" customWidth="1"/>
    <col min="7" max="7" width="25.28515625" style="1" bestFit="1" customWidth="1"/>
    <col min="8" max="8" width="4.140625" style="1" customWidth="1"/>
    <col min="9" max="16384" width="9.140625" style="1"/>
  </cols>
  <sheetData>
    <row r="1" spans="2:7" ht="24" x14ac:dyDescent="0.45">
      <c r="B1" s="33"/>
      <c r="C1" s="170" t="s">
        <v>0</v>
      </c>
      <c r="D1" s="170"/>
      <c r="E1" s="170"/>
      <c r="F1" s="170"/>
      <c r="G1" s="171"/>
    </row>
    <row r="2" spans="2:7" ht="24" x14ac:dyDescent="0.45">
      <c r="B2" s="34"/>
      <c r="C2" s="173" t="s">
        <v>44</v>
      </c>
      <c r="D2" s="173"/>
      <c r="E2" s="173"/>
      <c r="F2" s="173"/>
      <c r="G2" s="174"/>
    </row>
    <row r="3" spans="2:7" ht="24" x14ac:dyDescent="0.45">
      <c r="B3" s="36" t="s">
        <v>80</v>
      </c>
      <c r="C3" s="176" t="str">
        <f>سهام!C3</f>
        <v>برای ماه منتهی به 1399/09/30</v>
      </c>
      <c r="D3" s="176"/>
      <c r="E3" s="176"/>
      <c r="F3" s="176"/>
      <c r="G3" s="177"/>
    </row>
    <row r="4" spans="2:7" x14ac:dyDescent="0.45">
      <c r="B4" s="118" t="s">
        <v>67</v>
      </c>
      <c r="C4" s="118" t="s">
        <v>67</v>
      </c>
      <c r="D4" s="118" t="s">
        <v>46</v>
      </c>
      <c r="E4" s="118" t="s">
        <v>46</v>
      </c>
      <c r="F4" s="118" t="s">
        <v>47</v>
      </c>
      <c r="G4" s="118" t="s">
        <v>47</v>
      </c>
    </row>
    <row r="5" spans="2:7" x14ac:dyDescent="0.45">
      <c r="B5" s="118" t="s">
        <v>68</v>
      </c>
      <c r="C5" s="118" t="s">
        <v>37</v>
      </c>
      <c r="D5" s="118" t="s">
        <v>69</v>
      </c>
      <c r="E5" s="118" t="s">
        <v>70</v>
      </c>
      <c r="F5" s="118" t="s">
        <v>69</v>
      </c>
      <c r="G5" s="118" t="s">
        <v>70</v>
      </c>
    </row>
    <row r="6" spans="2:7" ht="32.25" customHeight="1" x14ac:dyDescent="0.45">
      <c r="B6" s="3" t="s">
        <v>43</v>
      </c>
      <c r="C6" s="65">
        <v>1349301287911</v>
      </c>
      <c r="D6" s="4">
        <v>185650001</v>
      </c>
      <c r="E6" s="29">
        <f>D6/182932100382</f>
        <v>1.0148574285886646E-3</v>
      </c>
      <c r="F6" s="4">
        <v>496421259</v>
      </c>
      <c r="G6" s="47">
        <f>F6/1094866090109</f>
        <v>4.5340819620286031E-4</v>
      </c>
    </row>
    <row r="7" spans="2:7" ht="29.25" customHeight="1" x14ac:dyDescent="0.45">
      <c r="B7" s="180" t="s">
        <v>66</v>
      </c>
      <c r="C7" s="181"/>
      <c r="D7" s="98">
        <f>SUM(D6:D6)</f>
        <v>185650001</v>
      </c>
      <c r="E7" s="99">
        <f>SUM(E6:E6)</f>
        <v>1.0148574285886646E-3</v>
      </c>
      <c r="F7" s="98">
        <f>SUM(F6:F6)</f>
        <v>496421259</v>
      </c>
      <c r="G7" s="99">
        <f>SUM(G6)</f>
        <v>4.5340819620286031E-4</v>
      </c>
    </row>
    <row r="8" spans="2:7" x14ac:dyDescent="0.45">
      <c r="F8" s="78"/>
    </row>
    <row r="9" spans="2:7" x14ac:dyDescent="0.45">
      <c r="E9" s="107"/>
      <c r="F9" s="108"/>
      <c r="G9" s="107"/>
    </row>
    <row r="10" spans="2:7" x14ac:dyDescent="0.45">
      <c r="D10" s="11"/>
      <c r="E10" s="89"/>
      <c r="F10" s="91"/>
      <c r="G10" s="91"/>
    </row>
    <row r="11" spans="2:7" x14ac:dyDescent="0.45">
      <c r="D11" s="91"/>
      <c r="E11" s="91"/>
      <c r="F11" s="92"/>
      <c r="G11" s="11"/>
    </row>
    <row r="12" spans="2:7" x14ac:dyDescent="0.45">
      <c r="E12" s="89"/>
      <c r="F12" s="12"/>
      <c r="G12" s="48"/>
    </row>
  </sheetData>
  <mergeCells count="13">
    <mergeCell ref="C1:G1"/>
    <mergeCell ref="C2:G2"/>
    <mergeCell ref="C3:G3"/>
    <mergeCell ref="B7:C7"/>
    <mergeCell ref="B5"/>
    <mergeCell ref="C5"/>
    <mergeCell ref="B4:C4"/>
    <mergeCell ref="D5"/>
    <mergeCell ref="E5"/>
    <mergeCell ref="D4:E4"/>
    <mergeCell ref="F5"/>
    <mergeCell ref="G5"/>
    <mergeCell ref="F4:G4"/>
  </mergeCells>
  <pageMargins left="0.7" right="0.7" top="0.75" bottom="0.75" header="0.3" footer="0.3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rightToLeft="1" view="pageBreakPreview" zoomScale="110" zoomScaleNormal="100" zoomScaleSheetLayoutView="110" workbookViewId="0">
      <selection activeCell="C11" sqref="C11"/>
    </sheetView>
  </sheetViews>
  <sheetFormatPr defaultRowHeight="18.75" x14ac:dyDescent="0.45"/>
  <cols>
    <col min="1" max="1" width="41.140625" style="1" customWidth="1"/>
    <col min="2" max="2" width="20.5703125" style="1" customWidth="1"/>
    <col min="3" max="3" width="22.5703125" style="1" customWidth="1"/>
    <col min="4" max="4" width="9.140625" style="1" customWidth="1"/>
    <col min="5" max="16384" width="9.140625" style="1"/>
  </cols>
  <sheetData>
    <row r="1" spans="1:3" ht="21" x14ac:dyDescent="0.45">
      <c r="A1" s="182" t="s">
        <v>0</v>
      </c>
      <c r="B1" s="182"/>
      <c r="C1" s="183"/>
    </row>
    <row r="2" spans="1:3" ht="21" x14ac:dyDescent="0.45">
      <c r="A2" s="182" t="s">
        <v>44</v>
      </c>
      <c r="B2" s="182"/>
      <c r="C2" s="183"/>
    </row>
    <row r="3" spans="1:3" ht="21" x14ac:dyDescent="0.45">
      <c r="A3" s="184" t="str">
        <f>سهام!C3</f>
        <v>برای ماه منتهی به 1399/09/30</v>
      </c>
      <c r="B3" s="184"/>
      <c r="C3" s="185"/>
    </row>
    <row r="4" spans="1:3" ht="21" x14ac:dyDescent="0.45">
      <c r="A4" s="43" t="s">
        <v>80</v>
      </c>
      <c r="B4" s="41"/>
      <c r="C4" s="42"/>
    </row>
    <row r="5" spans="1:3" x14ac:dyDescent="0.45">
      <c r="A5" s="118" t="s">
        <v>71</v>
      </c>
      <c r="B5" s="118" t="s">
        <v>46</v>
      </c>
      <c r="C5" s="118" t="str">
        <f>سهام!J4</f>
        <v>1399/09/30</v>
      </c>
    </row>
    <row r="6" spans="1:3" x14ac:dyDescent="0.45">
      <c r="A6" s="118" t="s">
        <v>71</v>
      </c>
      <c r="B6" s="118" t="s">
        <v>40</v>
      </c>
      <c r="C6" s="118" t="s">
        <v>40</v>
      </c>
    </row>
    <row r="7" spans="1:3" x14ac:dyDescent="0.45">
      <c r="A7" s="2" t="s">
        <v>98</v>
      </c>
      <c r="B7" s="4">
        <v>0</v>
      </c>
      <c r="C7" s="4">
        <v>863648338</v>
      </c>
    </row>
    <row r="8" spans="1:3" x14ac:dyDescent="0.45">
      <c r="A8" s="2" t="s">
        <v>72</v>
      </c>
      <c r="B8" s="4">
        <v>0</v>
      </c>
      <c r="C8" s="4">
        <v>0</v>
      </c>
    </row>
    <row r="9" spans="1:3" x14ac:dyDescent="0.45">
      <c r="A9" s="2" t="s">
        <v>73</v>
      </c>
      <c r="B9" s="4">
        <v>0</v>
      </c>
      <c r="C9" s="4">
        <v>0</v>
      </c>
    </row>
    <row r="10" spans="1:3" ht="21" x14ac:dyDescent="0.45">
      <c r="A10" s="18" t="s">
        <v>66</v>
      </c>
      <c r="B10" s="17">
        <f>SUM(B7:B9)</f>
        <v>0</v>
      </c>
      <c r="C10" s="17">
        <f>SUM(C7:C9)</f>
        <v>863648338</v>
      </c>
    </row>
  </sheetData>
  <mergeCells count="8">
    <mergeCell ref="A1:C1"/>
    <mergeCell ref="A2:C2"/>
    <mergeCell ref="A3:C3"/>
    <mergeCell ref="A5:A6"/>
    <mergeCell ref="B6"/>
    <mergeCell ref="B5"/>
    <mergeCell ref="C6"/>
    <mergeCell ref="C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H14"/>
  <sheetViews>
    <sheetView rightToLeft="1" view="pageBreakPreview" zoomScale="120" zoomScaleNormal="110" zoomScaleSheetLayoutView="120" workbookViewId="0">
      <selection activeCell="I5" sqref="I5"/>
    </sheetView>
  </sheetViews>
  <sheetFormatPr defaultRowHeight="18.75" x14ac:dyDescent="0.45"/>
  <cols>
    <col min="1" max="1" width="2.7109375" style="1" customWidth="1"/>
    <col min="2" max="2" width="21.5703125" style="1" bestFit="1" customWidth="1"/>
    <col min="3" max="3" width="7" style="1" bestFit="1" customWidth="1"/>
    <col min="4" max="4" width="21.42578125" style="1" customWidth="1"/>
    <col min="5" max="5" width="23.5703125" style="1" bestFit="1" customWidth="1"/>
    <col min="6" max="6" width="3.5703125" style="1" customWidth="1"/>
    <col min="7" max="7" width="9.140625" style="1"/>
    <col min="8" max="8" width="25.28515625" style="1" customWidth="1"/>
    <col min="9" max="16384" width="9.140625" style="1"/>
  </cols>
  <sheetData>
    <row r="1" spans="2:8" ht="24" customHeight="1" x14ac:dyDescent="0.45">
      <c r="B1" s="186" t="s">
        <v>0</v>
      </c>
      <c r="C1" s="187"/>
      <c r="D1" s="187"/>
      <c r="E1" s="188"/>
    </row>
    <row r="2" spans="2:8" ht="24" customHeight="1" x14ac:dyDescent="0.45">
      <c r="B2" s="189" t="s">
        <v>44</v>
      </c>
      <c r="C2" s="190"/>
      <c r="D2" s="190"/>
      <c r="E2" s="191"/>
    </row>
    <row r="3" spans="2:8" ht="24" customHeight="1" x14ac:dyDescent="0.45">
      <c r="B3" s="192" t="str">
        <f>سهام!C3</f>
        <v>برای ماه منتهی به 1399/09/30</v>
      </c>
      <c r="C3" s="176"/>
      <c r="D3" s="176"/>
      <c r="E3" s="193"/>
    </row>
    <row r="4" spans="2:8" ht="24" customHeight="1" x14ac:dyDescent="0.45">
      <c r="B4" s="62" t="s">
        <v>80</v>
      </c>
      <c r="C4" s="43"/>
      <c r="D4" s="44"/>
      <c r="E4" s="63"/>
    </row>
    <row r="5" spans="2:8" x14ac:dyDescent="0.45">
      <c r="B5" s="195" t="s">
        <v>48</v>
      </c>
      <c r="C5" s="69" t="s">
        <v>81</v>
      </c>
      <c r="D5" s="118" t="s">
        <v>40</v>
      </c>
      <c r="E5" s="133" t="s">
        <v>12</v>
      </c>
    </row>
    <row r="6" spans="2:8" x14ac:dyDescent="0.45">
      <c r="B6" s="64" t="s">
        <v>74</v>
      </c>
      <c r="C6" s="16" t="s">
        <v>82</v>
      </c>
      <c r="D6" s="98">
        <v>185548368124</v>
      </c>
      <c r="E6" s="82">
        <f>ABS(D6)/5865123879266</f>
        <v>3.163588219848832E-2</v>
      </c>
      <c r="H6" s="90"/>
    </row>
    <row r="7" spans="2:8" x14ac:dyDescent="0.45">
      <c r="B7" s="64" t="s">
        <v>75</v>
      </c>
      <c r="C7" s="16" t="s">
        <v>83</v>
      </c>
      <c r="D7" s="103">
        <v>0</v>
      </c>
      <c r="E7" s="82">
        <f>ABS(D7)/5865123879266</f>
        <v>0</v>
      </c>
      <c r="H7" s="85"/>
    </row>
    <row r="8" spans="2:8" ht="19.5" thickBot="1" x14ac:dyDescent="0.5">
      <c r="B8" s="73" t="s">
        <v>76</v>
      </c>
      <c r="C8" s="79" t="s">
        <v>84</v>
      </c>
      <c r="D8" s="74">
        <v>185650001</v>
      </c>
      <c r="E8" s="83">
        <f>ABS(D8)/5865123879266</f>
        <v>3.1653210541093203E-5</v>
      </c>
      <c r="H8" s="10"/>
    </row>
    <row r="9" spans="2:8" ht="19.5" thickBot="1" x14ac:dyDescent="0.5">
      <c r="B9" s="196" t="s">
        <v>66</v>
      </c>
      <c r="C9" s="197"/>
      <c r="D9" s="117">
        <f>SUM(D6:D8)</f>
        <v>185734018125</v>
      </c>
      <c r="E9" s="86">
        <f>SUM(E6:E8)</f>
        <v>3.1667535409029411E-2</v>
      </c>
      <c r="H9" s="10"/>
    </row>
    <row r="10" spans="2:8" x14ac:dyDescent="0.45">
      <c r="B10" s="194" t="s">
        <v>118</v>
      </c>
      <c r="C10" s="194"/>
      <c r="D10" s="194"/>
      <c r="E10" s="194"/>
    </row>
    <row r="11" spans="2:8" ht="12.75" customHeight="1" x14ac:dyDescent="0.45"/>
    <row r="12" spans="2:8" x14ac:dyDescent="0.45">
      <c r="D12" s="10"/>
      <c r="E12" s="10"/>
    </row>
    <row r="13" spans="2:8" x14ac:dyDescent="0.45">
      <c r="D13" s="15"/>
    </row>
    <row r="14" spans="2:8" x14ac:dyDescent="0.45">
      <c r="D14" s="10"/>
    </row>
  </sheetData>
  <mergeCells count="8">
    <mergeCell ref="B1:E1"/>
    <mergeCell ref="B2:E2"/>
    <mergeCell ref="B3:E3"/>
    <mergeCell ref="B10:E10"/>
    <mergeCell ref="B5"/>
    <mergeCell ref="D5"/>
    <mergeCell ref="E5"/>
    <mergeCell ref="B9:C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rightToLeft="1" view="pageBreakPreview" zoomScale="90" zoomScaleNormal="100" zoomScaleSheetLayoutView="90" workbookViewId="0">
      <selection activeCell="E16" sqref="E16"/>
    </sheetView>
  </sheetViews>
  <sheetFormatPr defaultRowHeight="18.75" x14ac:dyDescent="0.45"/>
  <cols>
    <col min="1" max="1" width="9.140625" style="1"/>
    <col min="2" max="2" width="9.42578125" style="1" bestFit="1" customWidth="1"/>
    <col min="3" max="3" width="12.42578125" style="1" bestFit="1" customWidth="1"/>
    <col min="4" max="4" width="9.5703125" style="1" bestFit="1" customWidth="1"/>
    <col min="5" max="6" width="9.140625" style="1" customWidth="1"/>
    <col min="7" max="7" width="12.42578125" style="1" bestFit="1" customWidth="1"/>
    <col min="8" max="11" width="9.140625" style="1" customWidth="1"/>
    <col min="12" max="16384" width="9.140625" style="1"/>
  </cols>
  <sheetData>
    <row r="1" spans="2:10" ht="24" x14ac:dyDescent="0.45">
      <c r="B1" s="57"/>
      <c r="C1" s="134" t="s">
        <v>0</v>
      </c>
      <c r="D1" s="134"/>
      <c r="E1" s="134"/>
      <c r="F1" s="134"/>
      <c r="G1" s="134"/>
      <c r="H1" s="134"/>
      <c r="I1" s="134"/>
      <c r="J1" s="135"/>
    </row>
    <row r="2" spans="2:10" ht="24" x14ac:dyDescent="0.45">
      <c r="B2" s="58"/>
      <c r="C2" s="136" t="s">
        <v>1</v>
      </c>
      <c r="D2" s="136"/>
      <c r="E2" s="136"/>
      <c r="F2" s="136"/>
      <c r="G2" s="136"/>
      <c r="H2" s="136"/>
      <c r="I2" s="136"/>
      <c r="J2" s="137"/>
    </row>
    <row r="3" spans="2:10" ht="24.75" thickBot="1" x14ac:dyDescent="0.5">
      <c r="B3" s="55" t="s">
        <v>79</v>
      </c>
      <c r="C3" s="136" t="str">
        <f>سهام!C3</f>
        <v>برای ماه منتهی به 1399/09/30</v>
      </c>
      <c r="D3" s="136"/>
      <c r="E3" s="136"/>
      <c r="F3" s="136"/>
      <c r="G3" s="136"/>
      <c r="H3" s="136"/>
      <c r="I3" s="136"/>
      <c r="J3" s="137"/>
    </row>
    <row r="4" spans="2:10" x14ac:dyDescent="0.45">
      <c r="B4" s="138" t="s">
        <v>2</v>
      </c>
      <c r="C4" s="141" t="str">
        <f>سهام!C4</f>
        <v>1399/08/30</v>
      </c>
      <c r="D4" s="141" t="s">
        <v>3</v>
      </c>
      <c r="E4" s="141" t="s">
        <v>3</v>
      </c>
      <c r="F4" s="141" t="s">
        <v>3</v>
      </c>
      <c r="G4" s="141" t="str">
        <f>سهام!J4</f>
        <v>1399/09/30</v>
      </c>
      <c r="H4" s="141" t="s">
        <v>5</v>
      </c>
      <c r="I4" s="141" t="s">
        <v>5</v>
      </c>
      <c r="J4" s="143" t="s">
        <v>5</v>
      </c>
    </row>
    <row r="5" spans="2:10" x14ac:dyDescent="0.45">
      <c r="B5" s="139" t="s">
        <v>2</v>
      </c>
      <c r="C5" s="140" t="s">
        <v>14</v>
      </c>
      <c r="D5" s="140" t="s">
        <v>15</v>
      </c>
      <c r="E5" s="140" t="s">
        <v>16</v>
      </c>
      <c r="F5" s="140" t="s">
        <v>17</v>
      </c>
      <c r="G5" s="140" t="s">
        <v>14</v>
      </c>
      <c r="H5" s="140" t="s">
        <v>15</v>
      </c>
      <c r="I5" s="140" t="s">
        <v>16</v>
      </c>
      <c r="J5" s="142" t="s">
        <v>17</v>
      </c>
    </row>
    <row r="6" spans="2:10" ht="21.75" customHeight="1" thickBot="1" x14ac:dyDescent="0.5">
      <c r="B6" s="59" t="s">
        <v>77</v>
      </c>
      <c r="C6" s="60">
        <v>0</v>
      </c>
      <c r="D6" s="60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1">
        <v>0</v>
      </c>
    </row>
  </sheetData>
  <mergeCells count="14">
    <mergeCell ref="C1:J1"/>
    <mergeCell ref="C2:J2"/>
    <mergeCell ref="B4:B5"/>
    <mergeCell ref="C5"/>
    <mergeCell ref="D5"/>
    <mergeCell ref="E5"/>
    <mergeCell ref="F5"/>
    <mergeCell ref="C4:F4"/>
    <mergeCell ref="C3:J3"/>
    <mergeCell ref="G5"/>
    <mergeCell ref="H5"/>
    <mergeCell ref="I5"/>
    <mergeCell ref="J5"/>
    <mergeCell ref="G4: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"/>
  <sheetViews>
    <sheetView rightToLeft="1" view="pageBreakPreview" zoomScale="50" zoomScaleNormal="100" zoomScaleSheetLayoutView="50" workbookViewId="0">
      <selection activeCell="J16" sqref="J16"/>
    </sheetView>
  </sheetViews>
  <sheetFormatPr defaultRowHeight="35.25" customHeight="1" x14ac:dyDescent="0.45"/>
  <cols>
    <col min="1" max="1" width="9.140625" style="1"/>
    <col min="2" max="2" width="16.28515625" style="1" customWidth="1"/>
    <col min="3" max="3" width="9.7109375" style="1" customWidth="1"/>
    <col min="4" max="4" width="9.140625" style="1" customWidth="1"/>
    <col min="5" max="5" width="15.7109375" style="1" customWidth="1"/>
    <col min="6" max="6" width="16.42578125" style="1" customWidth="1"/>
    <col min="7" max="8" width="9.140625" style="1" customWidth="1"/>
    <col min="9" max="9" width="13" style="1" customWidth="1"/>
    <col min="10" max="10" width="17.28515625" style="1" customWidth="1"/>
    <col min="11" max="11" width="21.140625" style="1" customWidth="1"/>
    <col min="12" max="12" width="15.85546875" style="1" customWidth="1"/>
    <col min="13" max="13" width="20.28515625" style="1" customWidth="1"/>
    <col min="14" max="14" width="22.140625" style="1" customWidth="1"/>
    <col min="15" max="15" width="21" style="1" customWidth="1"/>
    <col min="16" max="16" width="13.85546875" style="1" customWidth="1"/>
    <col min="17" max="17" width="22.7109375" style="1" customWidth="1"/>
    <col min="18" max="18" width="21.28515625" style="1" customWidth="1"/>
    <col min="19" max="19" width="20" style="1" customWidth="1"/>
    <col min="20" max="20" width="16.42578125" style="1" customWidth="1"/>
    <col min="21" max="21" width="9.140625" style="1" customWidth="1"/>
    <col min="22" max="16384" width="9.140625" style="1"/>
  </cols>
  <sheetData>
    <row r="1" spans="2:20" ht="35.25" customHeight="1" x14ac:dyDescent="0.45">
      <c r="B1" s="57"/>
      <c r="C1" s="134" t="s">
        <v>0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5"/>
    </row>
    <row r="2" spans="2:20" ht="35.25" customHeight="1" x14ac:dyDescent="0.45">
      <c r="B2" s="58"/>
      <c r="C2" s="136" t="s">
        <v>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7"/>
    </row>
    <row r="3" spans="2:20" ht="35.25" customHeight="1" thickBot="1" x14ac:dyDescent="0.5">
      <c r="B3" s="55" t="s">
        <v>79</v>
      </c>
      <c r="C3" s="136" t="str">
        <f>سهام!C3</f>
        <v>برای ماه منتهی به 1399/09/30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</row>
    <row r="4" spans="2:20" ht="35.25" customHeight="1" x14ac:dyDescent="0.45">
      <c r="B4" s="148" t="s">
        <v>18</v>
      </c>
      <c r="C4" s="145" t="s">
        <v>18</v>
      </c>
      <c r="D4" s="145" t="s">
        <v>18</v>
      </c>
      <c r="E4" s="145" t="s">
        <v>18</v>
      </c>
      <c r="F4" s="145" t="s">
        <v>18</v>
      </c>
      <c r="G4" s="145" t="s">
        <v>18</v>
      </c>
      <c r="H4" s="145" t="s">
        <v>18</v>
      </c>
      <c r="I4" s="145" t="str">
        <f>سهام!C4</f>
        <v>1399/08/30</v>
      </c>
      <c r="J4" s="145" t="s">
        <v>3</v>
      </c>
      <c r="K4" s="145" t="s">
        <v>3</v>
      </c>
      <c r="L4" s="145" t="s">
        <v>4</v>
      </c>
      <c r="M4" s="145" t="s">
        <v>4</v>
      </c>
      <c r="N4" s="145" t="s">
        <v>4</v>
      </c>
      <c r="O4" s="145" t="s">
        <v>4</v>
      </c>
      <c r="P4" s="145" t="str">
        <f>سهام!J4</f>
        <v>1399/09/30</v>
      </c>
      <c r="Q4" s="145" t="s">
        <v>5</v>
      </c>
      <c r="R4" s="145" t="s">
        <v>5</v>
      </c>
      <c r="S4" s="145" t="s">
        <v>5</v>
      </c>
      <c r="T4" s="147" t="s">
        <v>5</v>
      </c>
    </row>
    <row r="5" spans="2:20" ht="35.25" customHeight="1" x14ac:dyDescent="0.45">
      <c r="B5" s="149" t="s">
        <v>19</v>
      </c>
      <c r="C5" s="144" t="s">
        <v>20</v>
      </c>
      <c r="D5" s="144" t="s">
        <v>21</v>
      </c>
      <c r="E5" s="144" t="s">
        <v>22</v>
      </c>
      <c r="F5" s="144" t="s">
        <v>23</v>
      </c>
      <c r="G5" s="144" t="s">
        <v>24</v>
      </c>
      <c r="H5" s="144" t="s">
        <v>17</v>
      </c>
      <c r="I5" s="144" t="s">
        <v>6</v>
      </c>
      <c r="J5" s="144" t="s">
        <v>7</v>
      </c>
      <c r="K5" s="110" t="s">
        <v>8</v>
      </c>
      <c r="L5" s="144" t="s">
        <v>93</v>
      </c>
      <c r="M5" s="110" t="s">
        <v>94</v>
      </c>
      <c r="N5" s="144" t="s">
        <v>95</v>
      </c>
      <c r="O5" s="110" t="s">
        <v>10</v>
      </c>
      <c r="P5" s="144" t="s">
        <v>6</v>
      </c>
      <c r="Q5" s="110" t="s">
        <v>25</v>
      </c>
      <c r="R5" s="110" t="s">
        <v>7</v>
      </c>
      <c r="S5" s="110" t="s">
        <v>8</v>
      </c>
      <c r="T5" s="146" t="s">
        <v>12</v>
      </c>
    </row>
    <row r="6" spans="2:20" ht="39" customHeight="1" x14ac:dyDescent="0.45">
      <c r="B6" s="149" t="s">
        <v>19</v>
      </c>
      <c r="C6" s="144" t="s">
        <v>20</v>
      </c>
      <c r="D6" s="144" t="s">
        <v>21</v>
      </c>
      <c r="E6" s="144" t="s">
        <v>22</v>
      </c>
      <c r="F6" s="144" t="s">
        <v>23</v>
      </c>
      <c r="G6" s="144" t="s">
        <v>24</v>
      </c>
      <c r="H6" s="144" t="s">
        <v>17</v>
      </c>
      <c r="I6" s="144" t="s">
        <v>6</v>
      </c>
      <c r="J6" s="144" t="s">
        <v>7</v>
      </c>
      <c r="K6" s="110" t="s">
        <v>92</v>
      </c>
      <c r="L6" s="144" t="s">
        <v>6</v>
      </c>
      <c r="M6" s="110" t="s">
        <v>92</v>
      </c>
      <c r="N6" s="144" t="s">
        <v>6</v>
      </c>
      <c r="O6" s="110" t="s">
        <v>92</v>
      </c>
      <c r="P6" s="144" t="s">
        <v>6</v>
      </c>
      <c r="Q6" s="110" t="s">
        <v>92</v>
      </c>
      <c r="R6" s="110" t="s">
        <v>92</v>
      </c>
      <c r="S6" s="110" t="s">
        <v>92</v>
      </c>
      <c r="T6" s="146" t="s">
        <v>12</v>
      </c>
    </row>
    <row r="7" spans="2:20" s="71" customFormat="1" ht="54" customHeight="1" thickBot="1" x14ac:dyDescent="0.5">
      <c r="B7" s="111" t="s">
        <v>77</v>
      </c>
      <c r="C7" s="112" t="s">
        <v>77</v>
      </c>
      <c r="D7" s="112" t="s">
        <v>77</v>
      </c>
      <c r="E7" s="112" t="s">
        <v>77</v>
      </c>
      <c r="F7" s="112" t="s">
        <v>77</v>
      </c>
      <c r="G7" s="112" t="s">
        <v>77</v>
      </c>
      <c r="H7" s="112" t="s">
        <v>77</v>
      </c>
      <c r="I7" s="113">
        <v>0</v>
      </c>
      <c r="J7" s="113">
        <v>0</v>
      </c>
      <c r="K7" s="113">
        <v>0</v>
      </c>
      <c r="L7" s="114">
        <v>0</v>
      </c>
      <c r="M7" s="114">
        <v>0</v>
      </c>
      <c r="N7" s="113">
        <v>0</v>
      </c>
      <c r="O7" s="113">
        <v>0</v>
      </c>
      <c r="P7" s="114">
        <v>0</v>
      </c>
      <c r="Q7" s="114">
        <v>0</v>
      </c>
      <c r="R7" s="114">
        <v>0</v>
      </c>
      <c r="S7" s="114">
        <v>0</v>
      </c>
      <c r="T7" s="115">
        <v>0</v>
      </c>
    </row>
  </sheetData>
  <mergeCells count="20">
    <mergeCell ref="C1:T1"/>
    <mergeCell ref="C2:T2"/>
    <mergeCell ref="C3:T3"/>
    <mergeCell ref="G5:G6"/>
    <mergeCell ref="H5:H6"/>
    <mergeCell ref="B4:H4"/>
    <mergeCell ref="I5:I6"/>
    <mergeCell ref="J5:J6"/>
    <mergeCell ref="B5:B6"/>
    <mergeCell ref="C5:C6"/>
    <mergeCell ref="D5:D6"/>
    <mergeCell ref="E5:E6"/>
    <mergeCell ref="F5:F6"/>
    <mergeCell ref="I4:K4"/>
    <mergeCell ref="T5:T6"/>
    <mergeCell ref="P4:T4"/>
    <mergeCell ref="L4:O4"/>
    <mergeCell ref="P5:P6"/>
    <mergeCell ref="L5:L6"/>
    <mergeCell ref="N5:N6"/>
  </mergeCells>
  <printOptions horizontalCentered="1" verticalCentered="1"/>
  <pageMargins left="0.7" right="0.7" top="0.75" bottom="0.7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rightToLeft="1" view="pageBreakPreview" zoomScale="90" zoomScaleNormal="100" zoomScaleSheetLayoutView="90" workbookViewId="0">
      <selection activeCell="G13" sqref="G13"/>
    </sheetView>
  </sheetViews>
  <sheetFormatPr defaultRowHeight="18.75" x14ac:dyDescent="0.45"/>
  <cols>
    <col min="1" max="1" width="3.7109375" style="1" customWidth="1"/>
    <col min="2" max="3" width="9.140625" style="1" customWidth="1"/>
    <col min="4" max="4" width="12.42578125" style="1" customWidth="1"/>
    <col min="5" max="5" width="15.140625" style="1" customWidth="1"/>
    <col min="6" max="6" width="12.28515625" style="1" customWidth="1"/>
    <col min="7" max="7" width="20.140625" style="1" customWidth="1"/>
    <col min="8" max="8" width="9.140625" style="1" customWidth="1"/>
    <col min="9" max="9" width="2.85546875" style="1" customWidth="1"/>
    <col min="10" max="16384" width="9.140625" style="1"/>
  </cols>
  <sheetData>
    <row r="1" spans="2:8" ht="24" x14ac:dyDescent="0.45">
      <c r="B1" s="31"/>
      <c r="C1" s="150" t="s">
        <v>0</v>
      </c>
      <c r="D1" s="150"/>
      <c r="E1" s="150"/>
      <c r="F1" s="150"/>
      <c r="G1" s="150"/>
      <c r="H1" s="151"/>
    </row>
    <row r="2" spans="2:8" ht="24" x14ac:dyDescent="0.45">
      <c r="B2" s="30"/>
      <c r="C2" s="136" t="s">
        <v>1</v>
      </c>
      <c r="D2" s="136"/>
      <c r="E2" s="136"/>
      <c r="F2" s="136"/>
      <c r="G2" s="136"/>
      <c r="H2" s="152"/>
    </row>
    <row r="3" spans="2:8" ht="24" x14ac:dyDescent="0.45">
      <c r="B3" s="32" t="s">
        <v>79</v>
      </c>
      <c r="C3" s="153" t="str">
        <f>سهام!C3</f>
        <v>برای ماه منتهی به 1399/09/30</v>
      </c>
      <c r="D3" s="153"/>
      <c r="E3" s="153"/>
      <c r="F3" s="153"/>
      <c r="G3" s="153"/>
      <c r="H3" s="154"/>
    </row>
    <row r="4" spans="2:8" x14ac:dyDescent="0.45">
      <c r="B4" s="156" t="s">
        <v>2</v>
      </c>
      <c r="C4" s="156" t="str">
        <f>C3</f>
        <v>برای ماه منتهی به 1399/09/30</v>
      </c>
      <c r="D4" s="156" t="s">
        <v>5</v>
      </c>
      <c r="E4" s="156" t="s">
        <v>5</v>
      </c>
      <c r="F4" s="156" t="s">
        <v>5</v>
      </c>
      <c r="G4" s="156" t="s">
        <v>5</v>
      </c>
      <c r="H4" s="156" t="s">
        <v>5</v>
      </c>
    </row>
    <row r="5" spans="2:8" ht="33.75" customHeight="1" x14ac:dyDescent="0.45">
      <c r="B5" s="155" t="s">
        <v>2</v>
      </c>
      <c r="C5" s="155" t="s">
        <v>6</v>
      </c>
      <c r="D5" s="155" t="s">
        <v>26</v>
      </c>
      <c r="E5" s="155" t="s">
        <v>27</v>
      </c>
      <c r="F5" s="155" t="s">
        <v>28</v>
      </c>
      <c r="G5" s="155" t="s">
        <v>29</v>
      </c>
      <c r="H5" s="155" t="s">
        <v>30</v>
      </c>
    </row>
    <row r="6" spans="2:8" s="7" customFormat="1" ht="24" x14ac:dyDescent="0.25">
      <c r="B6" s="8" t="s">
        <v>77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</row>
  </sheetData>
  <mergeCells count="11">
    <mergeCell ref="B4:B5"/>
    <mergeCell ref="C5"/>
    <mergeCell ref="D5"/>
    <mergeCell ref="E5"/>
    <mergeCell ref="F5"/>
    <mergeCell ref="C1:H1"/>
    <mergeCell ref="C2:H2"/>
    <mergeCell ref="C3:H3"/>
    <mergeCell ref="G5"/>
    <mergeCell ref="H5"/>
    <mergeCell ref="C4:H4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"/>
  <sheetViews>
    <sheetView rightToLeft="1" view="pageBreakPreview" zoomScale="90" zoomScaleNormal="100" zoomScaleSheetLayoutView="90" workbookViewId="0">
      <selection activeCell="D10" sqref="D10"/>
    </sheetView>
  </sheetViews>
  <sheetFormatPr defaultRowHeight="18.75" x14ac:dyDescent="0.45"/>
  <cols>
    <col min="1" max="1" width="3" style="1" customWidth="1"/>
    <col min="2" max="2" width="13.140625" style="1" customWidth="1"/>
    <col min="3" max="3" width="11.42578125" style="1" bestFit="1" customWidth="1"/>
    <col min="4" max="17" width="9.140625" style="1" customWidth="1"/>
    <col min="18" max="18" width="3.28515625" style="1" customWidth="1"/>
    <col min="19" max="16384" width="9.140625" style="1"/>
  </cols>
  <sheetData>
    <row r="1" spans="2:17" ht="24" x14ac:dyDescent="0.45">
      <c r="B1" s="31"/>
      <c r="C1" s="150" t="s">
        <v>0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1"/>
    </row>
    <row r="2" spans="2:17" ht="24" x14ac:dyDescent="0.45">
      <c r="B2" s="30"/>
      <c r="C2" s="136" t="s">
        <v>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52"/>
    </row>
    <row r="3" spans="2:17" ht="24" x14ac:dyDescent="0.45">
      <c r="B3" s="32" t="s">
        <v>79</v>
      </c>
      <c r="C3" s="153" t="str">
        <f>سهام!C3</f>
        <v>برای ماه منتهی به 1399/09/30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4"/>
    </row>
    <row r="4" spans="2:17" x14ac:dyDescent="0.45">
      <c r="B4" s="118" t="s">
        <v>31</v>
      </c>
      <c r="C4" s="118" t="s">
        <v>31</v>
      </c>
      <c r="D4" s="118" t="s">
        <v>31</v>
      </c>
      <c r="E4" s="118" t="s">
        <v>31</v>
      </c>
      <c r="F4" s="118" t="s">
        <v>31</v>
      </c>
      <c r="G4" s="118" t="str">
        <f>سهام!C4</f>
        <v>1399/08/30</v>
      </c>
      <c r="H4" s="118" t="s">
        <v>3</v>
      </c>
      <c r="I4" s="118" t="s">
        <v>3</v>
      </c>
      <c r="J4" s="118" t="s">
        <v>4</v>
      </c>
      <c r="K4" s="118" t="s">
        <v>4</v>
      </c>
      <c r="L4" s="118" t="s">
        <v>4</v>
      </c>
      <c r="M4" s="118" t="s">
        <v>4</v>
      </c>
      <c r="N4" s="118" t="str">
        <f>سهام!J4</f>
        <v>1399/09/30</v>
      </c>
      <c r="O4" s="118" t="s">
        <v>5</v>
      </c>
      <c r="P4" s="118" t="s">
        <v>5</v>
      </c>
      <c r="Q4" s="118" t="s">
        <v>5</v>
      </c>
    </row>
    <row r="5" spans="2:17" ht="29.25" customHeight="1" x14ac:dyDescent="0.45">
      <c r="B5" s="157" t="s">
        <v>32</v>
      </c>
      <c r="C5" s="157" t="s">
        <v>23</v>
      </c>
      <c r="D5" s="157" t="s">
        <v>24</v>
      </c>
      <c r="E5" s="157" t="s">
        <v>33</v>
      </c>
      <c r="F5" s="157" t="s">
        <v>21</v>
      </c>
      <c r="G5" s="157" t="s">
        <v>6</v>
      </c>
      <c r="H5" s="157" t="s">
        <v>7</v>
      </c>
      <c r="I5" s="157" t="s">
        <v>8</v>
      </c>
      <c r="J5" s="157" t="s">
        <v>9</v>
      </c>
      <c r="K5" s="157" t="s">
        <v>9</v>
      </c>
      <c r="L5" s="157" t="s">
        <v>10</v>
      </c>
      <c r="M5" s="157" t="s">
        <v>10</v>
      </c>
      <c r="N5" s="157" t="s">
        <v>6</v>
      </c>
      <c r="O5" s="157" t="s">
        <v>7</v>
      </c>
      <c r="P5" s="157" t="s">
        <v>8</v>
      </c>
      <c r="Q5" s="157" t="s">
        <v>34</v>
      </c>
    </row>
    <row r="6" spans="2:17" ht="31.5" customHeight="1" x14ac:dyDescent="0.45">
      <c r="B6" s="157" t="s">
        <v>32</v>
      </c>
      <c r="C6" s="157" t="s">
        <v>23</v>
      </c>
      <c r="D6" s="157" t="s">
        <v>24</v>
      </c>
      <c r="E6" s="157" t="s">
        <v>33</v>
      </c>
      <c r="F6" s="157" t="s">
        <v>21</v>
      </c>
      <c r="G6" s="157" t="s">
        <v>6</v>
      </c>
      <c r="H6" s="157" t="s">
        <v>7</v>
      </c>
      <c r="I6" s="157" t="s">
        <v>8</v>
      </c>
      <c r="J6" s="157" t="s">
        <v>6</v>
      </c>
      <c r="K6" s="157" t="s">
        <v>7</v>
      </c>
      <c r="L6" s="157" t="s">
        <v>6</v>
      </c>
      <c r="M6" s="157" t="s">
        <v>13</v>
      </c>
      <c r="N6" s="157" t="s">
        <v>6</v>
      </c>
      <c r="O6" s="157" t="s">
        <v>7</v>
      </c>
      <c r="P6" s="157" t="s">
        <v>8</v>
      </c>
      <c r="Q6" s="157" t="s">
        <v>34</v>
      </c>
    </row>
    <row r="7" spans="2:17" s="9" customFormat="1" ht="24" x14ac:dyDescent="0.6">
      <c r="B7" s="27" t="s">
        <v>77</v>
      </c>
      <c r="C7" s="27" t="s">
        <v>77</v>
      </c>
      <c r="D7" s="16">
        <v>0</v>
      </c>
      <c r="E7" s="16">
        <v>0</v>
      </c>
      <c r="F7" s="27" t="s">
        <v>77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</row>
  </sheetData>
  <mergeCells count="25">
    <mergeCell ref="C1:Q1"/>
    <mergeCell ref="C2:Q2"/>
    <mergeCell ref="C3:Q3"/>
    <mergeCell ref="G5:G6"/>
    <mergeCell ref="H5:H6"/>
    <mergeCell ref="I5:I6"/>
    <mergeCell ref="G4:I4"/>
    <mergeCell ref="J4:M4"/>
    <mergeCell ref="N5:N6"/>
    <mergeCell ref="O5:O6"/>
    <mergeCell ref="P5:P6"/>
    <mergeCell ref="Q5:Q6"/>
    <mergeCell ref="N4:Q4"/>
    <mergeCell ref="J6"/>
    <mergeCell ref="K6"/>
    <mergeCell ref="J5:K5"/>
    <mergeCell ref="L6"/>
    <mergeCell ref="M6"/>
    <mergeCell ref="L5:M5"/>
    <mergeCell ref="B4:F4"/>
    <mergeCell ref="B5:B6"/>
    <mergeCell ref="C5:C6"/>
    <mergeCell ref="D5:D6"/>
    <mergeCell ref="E5:E6"/>
    <mergeCell ref="F5:F6"/>
  </mergeCells>
  <printOptions horizontalCentered="1" verticalCentered="1"/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rightToLeft="1" view="pageBreakPreview" zoomScaleNormal="100" zoomScaleSheetLayoutView="100" workbookViewId="0">
      <selection activeCell="J9" sqref="J9"/>
    </sheetView>
  </sheetViews>
  <sheetFormatPr defaultRowHeight="18.75" x14ac:dyDescent="0.45"/>
  <cols>
    <col min="1" max="1" width="3.5703125" style="1" customWidth="1"/>
    <col min="2" max="2" width="24.7109375" style="1" customWidth="1"/>
    <col min="3" max="3" width="18.85546875" style="1" bestFit="1" customWidth="1"/>
    <col min="4" max="4" width="13.42578125" style="1" bestFit="1" customWidth="1"/>
    <col min="5" max="5" width="12" style="1" bestFit="1" customWidth="1"/>
    <col min="6" max="6" width="9.140625" style="1" customWidth="1"/>
    <col min="7" max="7" width="17.42578125" style="1" customWidth="1"/>
    <col min="8" max="8" width="18.85546875" style="1" bestFit="1" customWidth="1"/>
    <col min="9" max="9" width="18.140625" style="1" customWidth="1"/>
    <col min="10" max="10" width="17.140625" style="1" customWidth="1"/>
    <col min="11" max="11" width="13.140625" style="1" customWidth="1"/>
    <col min="12" max="12" width="3.5703125" style="1" customWidth="1"/>
    <col min="13" max="16384" width="9.140625" style="1"/>
  </cols>
  <sheetData>
    <row r="1" spans="2:11" ht="24" x14ac:dyDescent="0.45">
      <c r="B1" s="31"/>
      <c r="C1" s="150" t="s">
        <v>0</v>
      </c>
      <c r="D1" s="150"/>
      <c r="E1" s="150"/>
      <c r="F1" s="150"/>
      <c r="G1" s="150"/>
      <c r="H1" s="150"/>
      <c r="I1" s="150"/>
      <c r="J1" s="150"/>
      <c r="K1" s="151"/>
    </row>
    <row r="2" spans="2:11" ht="24" x14ac:dyDescent="0.45">
      <c r="B2" s="30"/>
      <c r="C2" s="136" t="s">
        <v>1</v>
      </c>
      <c r="D2" s="136"/>
      <c r="E2" s="136"/>
      <c r="F2" s="136"/>
      <c r="G2" s="136"/>
      <c r="H2" s="136"/>
      <c r="I2" s="136"/>
      <c r="J2" s="136"/>
      <c r="K2" s="152"/>
    </row>
    <row r="3" spans="2:11" ht="24" x14ac:dyDescent="0.45">
      <c r="B3" s="32" t="s">
        <v>79</v>
      </c>
      <c r="C3" s="153" t="str">
        <f>سهام!C3</f>
        <v>برای ماه منتهی به 1399/09/30</v>
      </c>
      <c r="D3" s="153"/>
      <c r="E3" s="153"/>
      <c r="F3" s="153"/>
      <c r="G3" s="153"/>
      <c r="H3" s="153"/>
      <c r="I3" s="153"/>
      <c r="J3" s="153"/>
      <c r="K3" s="154"/>
    </row>
    <row r="4" spans="2:11" x14ac:dyDescent="0.45">
      <c r="B4" s="118" t="s">
        <v>35</v>
      </c>
      <c r="C4" s="118" t="s">
        <v>36</v>
      </c>
      <c r="D4" s="118" t="s">
        <v>36</v>
      </c>
      <c r="E4" s="118" t="s">
        <v>36</v>
      </c>
      <c r="F4" s="118" t="s">
        <v>36</v>
      </c>
      <c r="G4" s="118" t="str">
        <f>سهام!C4</f>
        <v>1399/08/30</v>
      </c>
      <c r="H4" s="118" t="s">
        <v>4</v>
      </c>
      <c r="I4" s="118" t="s">
        <v>4</v>
      </c>
      <c r="J4" s="118" t="str">
        <f>سهام!J4</f>
        <v>1399/09/30</v>
      </c>
      <c r="K4" s="118" t="s">
        <v>5</v>
      </c>
    </row>
    <row r="5" spans="2:11" ht="39" customHeight="1" x14ac:dyDescent="0.45">
      <c r="B5" s="118" t="s">
        <v>35</v>
      </c>
      <c r="C5" s="118" t="s">
        <v>37</v>
      </c>
      <c r="D5" s="118" t="s">
        <v>38</v>
      </c>
      <c r="E5" s="118" t="s">
        <v>39</v>
      </c>
      <c r="F5" s="118" t="s">
        <v>24</v>
      </c>
      <c r="G5" s="118" t="s">
        <v>40</v>
      </c>
      <c r="H5" s="118" t="s">
        <v>41</v>
      </c>
      <c r="I5" s="118" t="s">
        <v>42</v>
      </c>
      <c r="J5" s="118" t="s">
        <v>40</v>
      </c>
      <c r="K5" s="157" t="s">
        <v>34</v>
      </c>
    </row>
    <row r="6" spans="2:11" s="6" customFormat="1" ht="33.75" customHeight="1" x14ac:dyDescent="0.25">
      <c r="B6" s="3" t="s">
        <v>43</v>
      </c>
      <c r="C6" s="65">
        <v>1349301287911</v>
      </c>
      <c r="D6" s="3" t="s">
        <v>90</v>
      </c>
      <c r="E6" s="3" t="s">
        <v>91</v>
      </c>
      <c r="F6" s="3">
        <v>10</v>
      </c>
      <c r="G6" s="4">
        <v>311362121389</v>
      </c>
      <c r="H6" s="4">
        <v>887743418537</v>
      </c>
      <c r="I6" s="4">
        <v>1114569482198</v>
      </c>
      <c r="J6" s="4">
        <v>84536057728</v>
      </c>
      <c r="K6" s="84" t="s">
        <v>117</v>
      </c>
    </row>
    <row r="7" spans="2:11" s="6" customFormat="1" ht="33.75" customHeight="1" x14ac:dyDescent="0.25">
      <c r="B7" s="3" t="s">
        <v>96</v>
      </c>
      <c r="C7" s="65">
        <v>200048775001</v>
      </c>
      <c r="D7" s="3" t="s">
        <v>90</v>
      </c>
      <c r="E7" s="3" t="s">
        <v>97</v>
      </c>
      <c r="F7" s="3">
        <v>10</v>
      </c>
      <c r="G7" s="4">
        <v>336074</v>
      </c>
      <c r="H7" s="4">
        <v>2591</v>
      </c>
      <c r="I7" s="4">
        <v>20000</v>
      </c>
      <c r="J7" s="4">
        <v>318665</v>
      </c>
      <c r="K7" s="14" t="s">
        <v>116</v>
      </c>
    </row>
    <row r="8" spans="2:11" ht="21" x14ac:dyDescent="0.55000000000000004">
      <c r="B8" s="158" t="s">
        <v>66</v>
      </c>
      <c r="C8" s="159"/>
      <c r="D8" s="159"/>
      <c r="E8" s="159"/>
      <c r="F8" s="160"/>
      <c r="G8" s="75">
        <f>SUM(G6:G7)</f>
        <v>311362457463</v>
      </c>
      <c r="H8" s="17">
        <f>SUM(H6:H7)</f>
        <v>887743421128</v>
      </c>
      <c r="I8" s="17">
        <f>SUM(I6:I7)</f>
        <v>1114569502198</v>
      </c>
      <c r="J8" s="17">
        <f>SUM(J6:J7)</f>
        <v>84536376393</v>
      </c>
      <c r="K8" s="84" t="s">
        <v>117</v>
      </c>
    </row>
    <row r="9" spans="2:11" x14ac:dyDescent="0.45">
      <c r="H9" s="10"/>
    </row>
    <row r="11" spans="2:11" x14ac:dyDescent="0.45">
      <c r="I11" s="72"/>
    </row>
    <row r="12" spans="2:11" x14ac:dyDescent="0.45">
      <c r="K12" s="102"/>
    </row>
  </sheetData>
  <mergeCells count="18">
    <mergeCell ref="B8:F8"/>
    <mergeCell ref="H4:I4"/>
    <mergeCell ref="B4:B5"/>
    <mergeCell ref="C5"/>
    <mergeCell ref="C1:K1"/>
    <mergeCell ref="C2:K2"/>
    <mergeCell ref="C3:K3"/>
    <mergeCell ref="D5"/>
    <mergeCell ref="E5"/>
    <mergeCell ref="F5"/>
    <mergeCell ref="C4:F4"/>
    <mergeCell ref="J5"/>
    <mergeCell ref="K5"/>
    <mergeCell ref="J4:K4"/>
    <mergeCell ref="G5"/>
    <mergeCell ref="G4"/>
    <mergeCell ref="H5"/>
    <mergeCell ref="I5"/>
  </mergeCells>
  <printOptions horizontalCentered="1" verticalCentered="1"/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8"/>
  <sheetViews>
    <sheetView rightToLeft="1" view="pageBreakPreview" zoomScale="80" zoomScaleNormal="100" zoomScaleSheetLayoutView="80" workbookViewId="0">
      <selection activeCell="H14" sqref="H14"/>
    </sheetView>
  </sheetViews>
  <sheetFormatPr defaultRowHeight="18.75" x14ac:dyDescent="0.45"/>
  <cols>
    <col min="1" max="1" width="5" style="1" customWidth="1"/>
    <col min="2" max="2" width="33.140625" style="1" bestFit="1" customWidth="1"/>
    <col min="3" max="3" width="13.85546875" style="1" bestFit="1" customWidth="1"/>
    <col min="4" max="4" width="11.5703125" style="1" bestFit="1" customWidth="1"/>
    <col min="5" max="5" width="9.140625" style="1" customWidth="1"/>
    <col min="6" max="6" width="20.5703125" style="1" bestFit="1" customWidth="1"/>
    <col min="7" max="7" width="12" style="1" bestFit="1" customWidth="1"/>
    <col min="8" max="8" width="20.5703125" style="1" bestFit="1" customWidth="1"/>
    <col min="9" max="9" width="20.7109375" style="1" bestFit="1" customWidth="1"/>
    <col min="10" max="10" width="11.42578125" style="1" bestFit="1" customWidth="1"/>
    <col min="11" max="11" width="20.7109375" style="1" bestFit="1" customWidth="1"/>
    <col min="12" max="12" width="2.85546875" style="1" customWidth="1"/>
    <col min="13" max="13" width="9.140625" style="1"/>
    <col min="14" max="14" width="32.140625" style="1" customWidth="1"/>
    <col min="15" max="16384" width="9.140625" style="1"/>
  </cols>
  <sheetData>
    <row r="1" spans="2:11" ht="24" x14ac:dyDescent="0.45">
      <c r="B1" s="161" t="s">
        <v>0</v>
      </c>
      <c r="C1" s="150"/>
      <c r="D1" s="150"/>
      <c r="E1" s="150"/>
      <c r="F1" s="150"/>
      <c r="G1" s="150"/>
      <c r="H1" s="150"/>
      <c r="I1" s="150"/>
      <c r="J1" s="150"/>
      <c r="K1" s="151"/>
    </row>
    <row r="2" spans="2:11" ht="24" x14ac:dyDescent="0.45">
      <c r="B2" s="162" t="s">
        <v>44</v>
      </c>
      <c r="C2" s="136"/>
      <c r="D2" s="136"/>
      <c r="E2" s="136"/>
      <c r="F2" s="136"/>
      <c r="G2" s="136"/>
      <c r="H2" s="136"/>
      <c r="I2" s="136"/>
      <c r="J2" s="136"/>
      <c r="K2" s="152"/>
    </row>
    <row r="3" spans="2:11" ht="24" x14ac:dyDescent="0.45">
      <c r="B3" s="163" t="str">
        <f>سهام!C3</f>
        <v>برای ماه منتهی به 1399/09/30</v>
      </c>
      <c r="C3" s="153"/>
      <c r="D3" s="153"/>
      <c r="E3" s="153"/>
      <c r="F3" s="153"/>
      <c r="G3" s="153"/>
      <c r="H3" s="153"/>
      <c r="I3" s="153"/>
      <c r="J3" s="153"/>
      <c r="K3" s="154"/>
    </row>
    <row r="4" spans="2:11" ht="24" x14ac:dyDescent="0.45">
      <c r="B4" s="32" t="s">
        <v>79</v>
      </c>
      <c r="C4" s="45"/>
      <c r="D4" s="45"/>
      <c r="E4" s="45"/>
      <c r="F4" s="45"/>
      <c r="G4" s="45"/>
      <c r="H4" s="45"/>
      <c r="I4" s="45"/>
      <c r="J4" s="45"/>
      <c r="K4" s="46"/>
    </row>
    <row r="5" spans="2:11" ht="33" customHeight="1" x14ac:dyDescent="0.45">
      <c r="B5" s="118" t="s">
        <v>45</v>
      </c>
      <c r="C5" s="118" t="s">
        <v>45</v>
      </c>
      <c r="D5" s="118" t="s">
        <v>45</v>
      </c>
      <c r="E5" s="118" t="s">
        <v>45</v>
      </c>
      <c r="F5" s="118" t="s">
        <v>46</v>
      </c>
      <c r="G5" s="118" t="s">
        <v>46</v>
      </c>
      <c r="H5" s="118" t="s">
        <v>46</v>
      </c>
      <c r="I5" s="118" t="s">
        <v>47</v>
      </c>
      <c r="J5" s="118" t="s">
        <v>47</v>
      </c>
      <c r="K5" s="118" t="s">
        <v>47</v>
      </c>
    </row>
    <row r="6" spans="2:11" ht="28.5" customHeight="1" x14ac:dyDescent="0.45">
      <c r="B6" s="118" t="s">
        <v>48</v>
      </c>
      <c r="C6" s="118" t="s">
        <v>49</v>
      </c>
      <c r="D6" s="118" t="s">
        <v>23</v>
      </c>
      <c r="E6" s="118" t="s">
        <v>24</v>
      </c>
      <c r="F6" s="118" t="s">
        <v>50</v>
      </c>
      <c r="G6" s="118" t="s">
        <v>51</v>
      </c>
      <c r="H6" s="118" t="s">
        <v>52</v>
      </c>
      <c r="I6" s="118" t="s">
        <v>50</v>
      </c>
      <c r="J6" s="118" t="s">
        <v>51</v>
      </c>
      <c r="K6" s="118" t="s">
        <v>52</v>
      </c>
    </row>
    <row r="7" spans="2:11" ht="28.5" customHeight="1" x14ac:dyDescent="0.45">
      <c r="B7" s="96" t="s">
        <v>43</v>
      </c>
      <c r="C7" s="96">
        <v>1</v>
      </c>
      <c r="D7" s="96">
        <v>0</v>
      </c>
      <c r="E7" s="96">
        <v>10</v>
      </c>
      <c r="F7" s="100">
        <v>185650001</v>
      </c>
      <c r="G7" s="76">
        <v>0</v>
      </c>
      <c r="H7" s="100">
        <v>185650001</v>
      </c>
      <c r="I7" s="100">
        <v>496421259</v>
      </c>
      <c r="J7" s="76">
        <v>0</v>
      </c>
      <c r="K7" s="100">
        <v>496421259</v>
      </c>
    </row>
    <row r="8" spans="2:11" ht="36.75" customHeight="1" x14ac:dyDescent="0.55000000000000004">
      <c r="B8" s="158" t="s">
        <v>66</v>
      </c>
      <c r="C8" s="159"/>
      <c r="D8" s="159"/>
      <c r="E8" s="160"/>
      <c r="F8" s="77">
        <f>SUM(F7:F7)</f>
        <v>185650001</v>
      </c>
      <c r="G8" s="76">
        <v>0</v>
      </c>
      <c r="H8" s="77">
        <f>SUM(H7:H7)</f>
        <v>185650001</v>
      </c>
      <c r="I8" s="77">
        <f>SUM(I7:I7)</f>
        <v>496421259</v>
      </c>
      <c r="J8" s="76">
        <f>SUM(J7:J7)</f>
        <v>0</v>
      </c>
      <c r="K8" s="77">
        <f>SUM(K7:K7)</f>
        <v>496421259</v>
      </c>
    </row>
  </sheetData>
  <mergeCells count="17">
    <mergeCell ref="B1:K1"/>
    <mergeCell ref="B2:K2"/>
    <mergeCell ref="B3:K3"/>
    <mergeCell ref="J6"/>
    <mergeCell ref="K6"/>
    <mergeCell ref="I5:K5"/>
    <mergeCell ref="F6"/>
    <mergeCell ref="G6"/>
    <mergeCell ref="H6"/>
    <mergeCell ref="F5:H5"/>
    <mergeCell ref="I6"/>
    <mergeCell ref="B6"/>
    <mergeCell ref="C6"/>
    <mergeCell ref="D6"/>
    <mergeCell ref="E6"/>
    <mergeCell ref="B5:E5"/>
    <mergeCell ref="B8:E8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"/>
  <sheetViews>
    <sheetView rightToLeft="1" view="pageBreakPreview" zoomScaleNormal="100" zoomScaleSheetLayoutView="100" workbookViewId="0">
      <selection activeCell="C10" sqref="C10:C11"/>
    </sheetView>
  </sheetViews>
  <sheetFormatPr defaultRowHeight="18.75" x14ac:dyDescent="0.45"/>
  <cols>
    <col min="1" max="1" width="5" style="1" customWidth="1"/>
    <col min="2" max="2" width="27.42578125" style="1" customWidth="1"/>
    <col min="3" max="3" width="12.42578125" style="1" customWidth="1"/>
    <col min="4" max="4" width="14.7109375" style="1" customWidth="1"/>
    <col min="5" max="5" width="11" style="1" customWidth="1"/>
    <col min="6" max="6" width="16.28515625" style="1" customWidth="1"/>
    <col min="7" max="7" width="14" style="1" customWidth="1"/>
    <col min="8" max="8" width="19.28515625" style="1" customWidth="1"/>
    <col min="9" max="9" width="17.28515625" style="1" customWidth="1"/>
    <col min="10" max="10" width="17.42578125" style="1" customWidth="1"/>
    <col min="11" max="11" width="17" style="1" customWidth="1"/>
    <col min="12" max="12" width="7.140625" style="1" customWidth="1"/>
    <col min="13" max="16384" width="9.140625" style="1"/>
  </cols>
  <sheetData>
    <row r="1" spans="2:11" ht="24" x14ac:dyDescent="0.45">
      <c r="B1" s="31"/>
      <c r="C1" s="150" t="s">
        <v>0</v>
      </c>
      <c r="D1" s="150"/>
      <c r="E1" s="150"/>
      <c r="F1" s="150"/>
      <c r="G1" s="150"/>
      <c r="H1" s="150"/>
      <c r="I1" s="150"/>
      <c r="J1" s="150"/>
      <c r="K1" s="151"/>
    </row>
    <row r="2" spans="2:11" ht="24" x14ac:dyDescent="0.45">
      <c r="B2" s="30"/>
      <c r="C2" s="136" t="s">
        <v>44</v>
      </c>
      <c r="D2" s="136"/>
      <c r="E2" s="136"/>
      <c r="F2" s="136"/>
      <c r="G2" s="136"/>
      <c r="H2" s="136"/>
      <c r="I2" s="136"/>
      <c r="J2" s="136"/>
      <c r="K2" s="152"/>
    </row>
    <row r="3" spans="2:11" ht="24" x14ac:dyDescent="0.45">
      <c r="B3" s="32" t="s">
        <v>79</v>
      </c>
      <c r="C3" s="153" t="str">
        <f>سهام!C3</f>
        <v>برای ماه منتهی به 1399/09/30</v>
      </c>
      <c r="D3" s="153"/>
      <c r="E3" s="153"/>
      <c r="F3" s="153"/>
      <c r="G3" s="153"/>
      <c r="H3" s="153"/>
      <c r="I3" s="153"/>
      <c r="J3" s="153"/>
      <c r="K3" s="154"/>
    </row>
    <row r="4" spans="2:11" x14ac:dyDescent="0.45">
      <c r="B4" s="118" t="s">
        <v>2</v>
      </c>
      <c r="C4" s="118" t="s">
        <v>53</v>
      </c>
      <c r="D4" s="118" t="s">
        <v>53</v>
      </c>
      <c r="E4" s="118" t="s">
        <v>53</v>
      </c>
      <c r="F4" s="118" t="s">
        <v>46</v>
      </c>
      <c r="G4" s="118" t="s">
        <v>46</v>
      </c>
      <c r="H4" s="118" t="s">
        <v>46</v>
      </c>
      <c r="I4" s="118" t="s">
        <v>47</v>
      </c>
      <c r="J4" s="118" t="s">
        <v>47</v>
      </c>
      <c r="K4" s="118" t="s">
        <v>47</v>
      </c>
    </row>
    <row r="5" spans="2:11" ht="37.5" x14ac:dyDescent="0.45">
      <c r="B5" s="118" t="s">
        <v>2</v>
      </c>
      <c r="C5" s="118" t="s">
        <v>54</v>
      </c>
      <c r="D5" s="20" t="s">
        <v>55</v>
      </c>
      <c r="E5" s="157" t="s">
        <v>56</v>
      </c>
      <c r="F5" s="157" t="s">
        <v>57</v>
      </c>
      <c r="G5" s="157" t="s">
        <v>51</v>
      </c>
      <c r="H5" s="157" t="s">
        <v>58</v>
      </c>
      <c r="I5" s="157" t="s">
        <v>57</v>
      </c>
      <c r="J5" s="157" t="s">
        <v>51</v>
      </c>
      <c r="K5" s="157" t="s">
        <v>58</v>
      </c>
    </row>
    <row r="6" spans="2:11" x14ac:dyDescent="0.45">
      <c r="B6" s="97" t="s">
        <v>77</v>
      </c>
      <c r="C6" s="97">
        <v>0</v>
      </c>
      <c r="D6" s="98">
        <v>0</v>
      </c>
      <c r="E6" s="98">
        <v>0</v>
      </c>
      <c r="F6" s="98">
        <v>0</v>
      </c>
      <c r="G6" s="98">
        <v>0</v>
      </c>
      <c r="H6" s="98">
        <v>0</v>
      </c>
      <c r="I6" s="98"/>
      <c r="J6" s="98"/>
      <c r="K6" s="98"/>
    </row>
    <row r="7" spans="2:11" ht="24" x14ac:dyDescent="0.45">
      <c r="B7" s="164" t="s">
        <v>66</v>
      </c>
      <c r="C7" s="165"/>
      <c r="D7" s="165"/>
      <c r="E7" s="166"/>
      <c r="F7" s="17">
        <f t="shared" ref="F7:K7" si="0">SUM(F6:F6)</f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</row>
  </sheetData>
  <mergeCells count="16">
    <mergeCell ref="C1:K1"/>
    <mergeCell ref="C2:K2"/>
    <mergeCell ref="C3:K3"/>
    <mergeCell ref="J5"/>
    <mergeCell ref="K5"/>
    <mergeCell ref="I4:K4"/>
    <mergeCell ref="F5"/>
    <mergeCell ref="G5"/>
    <mergeCell ref="H5"/>
    <mergeCell ref="F4:H4"/>
    <mergeCell ref="I5"/>
    <mergeCell ref="B7:E7"/>
    <mergeCell ref="B4:B5"/>
    <mergeCell ref="C5"/>
    <mergeCell ref="E5"/>
    <mergeCell ref="C4:E4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rightToLeft="1" view="pageBreakPreview" zoomScale="80" zoomScaleNormal="100" zoomScaleSheetLayoutView="80" workbookViewId="0">
      <selection activeCell="F8" sqref="F8"/>
    </sheetView>
  </sheetViews>
  <sheetFormatPr defaultRowHeight="18.75" x14ac:dyDescent="0.45"/>
  <cols>
    <col min="1" max="1" width="9.140625" style="1"/>
    <col min="2" max="2" width="29.140625" style="1" customWidth="1"/>
    <col min="3" max="3" width="13.5703125" style="1" customWidth="1"/>
    <col min="4" max="4" width="19.28515625" style="1" bestFit="1" customWidth="1"/>
    <col min="5" max="5" width="19" style="1" bestFit="1" customWidth="1"/>
    <col min="6" max="6" width="20.140625" style="1" bestFit="1" customWidth="1"/>
    <col min="7" max="7" width="13.85546875" style="1" customWidth="1"/>
    <col min="8" max="8" width="20.42578125" style="1" bestFit="1" customWidth="1"/>
    <col min="9" max="9" width="20" style="1" customWidth="1"/>
    <col min="10" max="10" width="19.140625" style="1" bestFit="1" customWidth="1"/>
    <col min="11" max="11" width="9.140625" style="1" customWidth="1"/>
    <col min="12" max="16384" width="9.140625" style="1"/>
  </cols>
  <sheetData>
    <row r="1" spans="2:10" ht="24" x14ac:dyDescent="0.45">
      <c r="B1" s="161" t="s">
        <v>0</v>
      </c>
      <c r="C1" s="150"/>
      <c r="D1" s="150"/>
      <c r="E1" s="150"/>
      <c r="F1" s="150"/>
      <c r="G1" s="150"/>
      <c r="H1" s="150"/>
      <c r="I1" s="150"/>
      <c r="J1" s="151"/>
    </row>
    <row r="2" spans="2:10" ht="24" x14ac:dyDescent="0.45">
      <c r="B2" s="162" t="s">
        <v>44</v>
      </c>
      <c r="C2" s="136"/>
      <c r="D2" s="136"/>
      <c r="E2" s="136"/>
      <c r="F2" s="136"/>
      <c r="G2" s="136"/>
      <c r="H2" s="136"/>
      <c r="I2" s="136"/>
      <c r="J2" s="152"/>
    </row>
    <row r="3" spans="2:10" ht="24" x14ac:dyDescent="0.45">
      <c r="B3" s="163" t="str">
        <f>سهام!C3</f>
        <v>برای ماه منتهی به 1399/09/30</v>
      </c>
      <c r="C3" s="153"/>
      <c r="D3" s="153"/>
      <c r="E3" s="153"/>
      <c r="F3" s="153"/>
      <c r="G3" s="153"/>
      <c r="H3" s="153"/>
      <c r="I3" s="153"/>
      <c r="J3" s="154"/>
    </row>
    <row r="4" spans="2:10" ht="24" x14ac:dyDescent="0.45">
      <c r="B4" s="32" t="s">
        <v>79</v>
      </c>
      <c r="C4" s="37"/>
      <c r="D4" s="37"/>
      <c r="E4" s="37"/>
      <c r="F4" s="37"/>
      <c r="G4" s="37"/>
      <c r="H4" s="37"/>
      <c r="I4" s="37"/>
      <c r="J4" s="38"/>
    </row>
    <row r="5" spans="2:10" x14ac:dyDescent="0.45">
      <c r="B5" s="118" t="s">
        <v>2</v>
      </c>
      <c r="C5" s="118" t="s">
        <v>46</v>
      </c>
      <c r="D5" s="118" t="s">
        <v>46</v>
      </c>
      <c r="E5" s="118" t="s">
        <v>46</v>
      </c>
      <c r="F5" s="118" t="s">
        <v>46</v>
      </c>
      <c r="G5" s="118" t="s">
        <v>47</v>
      </c>
      <c r="H5" s="118" t="s">
        <v>47</v>
      </c>
      <c r="I5" s="118" t="s">
        <v>47</v>
      </c>
      <c r="J5" s="118" t="s">
        <v>47</v>
      </c>
    </row>
    <row r="6" spans="2:10" ht="37.5" x14ac:dyDescent="0.45">
      <c r="B6" s="118" t="s">
        <v>2</v>
      </c>
      <c r="C6" s="118" t="s">
        <v>6</v>
      </c>
      <c r="D6" s="118" t="s">
        <v>8</v>
      </c>
      <c r="E6" s="118" t="s">
        <v>59</v>
      </c>
      <c r="F6" s="20" t="s">
        <v>60</v>
      </c>
      <c r="G6" s="118" t="s">
        <v>6</v>
      </c>
      <c r="H6" s="19" t="s">
        <v>8</v>
      </c>
      <c r="I6" s="118" t="s">
        <v>59</v>
      </c>
      <c r="J6" s="157" t="s">
        <v>60</v>
      </c>
    </row>
    <row r="7" spans="2:10" ht="27" customHeight="1" x14ac:dyDescent="0.45">
      <c r="B7" s="97" t="s">
        <v>100</v>
      </c>
      <c r="C7" s="98">
        <v>7887097</v>
      </c>
      <c r="D7" s="98">
        <v>162665961921</v>
      </c>
      <c r="E7" s="98">
        <v>150775460594</v>
      </c>
      <c r="F7" s="98">
        <v>11890501327</v>
      </c>
      <c r="G7" s="98">
        <v>7887097</v>
      </c>
      <c r="H7" s="98">
        <v>162665961921</v>
      </c>
      <c r="I7" s="98">
        <v>156303881926</v>
      </c>
      <c r="J7" s="98">
        <v>6362079995</v>
      </c>
    </row>
    <row r="8" spans="2:10" ht="27" customHeight="1" x14ac:dyDescent="0.45">
      <c r="B8" s="97" t="s">
        <v>103</v>
      </c>
      <c r="C8" s="98">
        <v>2066706</v>
      </c>
      <c r="D8" s="98">
        <v>45536233440</v>
      </c>
      <c r="E8" s="98">
        <v>42992496539</v>
      </c>
      <c r="F8" s="98">
        <v>2543736901</v>
      </c>
      <c r="G8" s="98">
        <v>2066706</v>
      </c>
      <c r="H8" s="98">
        <v>45536233440</v>
      </c>
      <c r="I8" s="98">
        <v>42946581672</v>
      </c>
      <c r="J8" s="98">
        <v>2589651768</v>
      </c>
    </row>
    <row r="9" spans="2:10" ht="27" customHeight="1" x14ac:dyDescent="0.45">
      <c r="B9" s="97" t="s">
        <v>104</v>
      </c>
      <c r="C9" s="98">
        <v>111811</v>
      </c>
      <c r="D9" s="98">
        <v>1678124875</v>
      </c>
      <c r="E9" s="98">
        <v>1624496383</v>
      </c>
      <c r="F9" s="98">
        <v>53628492</v>
      </c>
      <c r="G9" s="98">
        <v>111811</v>
      </c>
      <c r="H9" s="98">
        <v>1678124875</v>
      </c>
      <c r="I9" s="98">
        <v>2032922771</v>
      </c>
      <c r="J9" s="103">
        <v>-354797895</v>
      </c>
    </row>
    <row r="10" spans="2:10" ht="27" customHeight="1" x14ac:dyDescent="0.45">
      <c r="B10" s="97" t="s">
        <v>99</v>
      </c>
      <c r="C10" s="98">
        <v>19340330</v>
      </c>
      <c r="D10" s="98">
        <v>172384631634</v>
      </c>
      <c r="E10" s="98">
        <v>163128787238</v>
      </c>
      <c r="F10" s="98">
        <v>9255844396</v>
      </c>
      <c r="G10" s="98">
        <v>19340330</v>
      </c>
      <c r="H10" s="98">
        <v>172384631634</v>
      </c>
      <c r="I10" s="98">
        <v>175654336714</v>
      </c>
      <c r="J10" s="103">
        <v>-3269705079</v>
      </c>
    </row>
    <row r="11" spans="2:10" ht="27" customHeight="1" x14ac:dyDescent="0.45">
      <c r="B11" s="97" t="s">
        <v>102</v>
      </c>
      <c r="C11" s="98">
        <v>1735682</v>
      </c>
      <c r="D11" s="98">
        <v>74284496585</v>
      </c>
      <c r="E11" s="98">
        <v>78579273904</v>
      </c>
      <c r="F11" s="103">
        <v>-4294777318</v>
      </c>
      <c r="G11" s="98">
        <v>1735682</v>
      </c>
      <c r="H11" s="98">
        <v>74284496585</v>
      </c>
      <c r="I11" s="98">
        <v>77981939849</v>
      </c>
      <c r="J11" s="103">
        <v>-3697443263</v>
      </c>
    </row>
    <row r="12" spans="2:10" ht="27" customHeight="1" x14ac:dyDescent="0.45">
      <c r="B12" s="97" t="s">
        <v>101</v>
      </c>
      <c r="C12" s="98">
        <v>141859044</v>
      </c>
      <c r="D12" s="98">
        <v>5372371659696</v>
      </c>
      <c r="E12" s="98">
        <v>5227342700659</v>
      </c>
      <c r="F12" s="98">
        <v>145028959037</v>
      </c>
      <c r="G12" s="98">
        <v>141859044</v>
      </c>
      <c r="H12" s="98">
        <v>5372371659696</v>
      </c>
      <c r="I12" s="98">
        <v>5863141002682</v>
      </c>
      <c r="J12" s="103">
        <v>-490769342985</v>
      </c>
    </row>
    <row r="13" spans="2:10" ht="33.75" customHeight="1" x14ac:dyDescent="0.55000000000000004">
      <c r="B13" s="167" t="s">
        <v>66</v>
      </c>
      <c r="C13" s="168"/>
      <c r="D13" s="17">
        <f>SUM(D7:D12)</f>
        <v>5828921108151</v>
      </c>
      <c r="E13" s="17">
        <f>SUM(E7:E12)</f>
        <v>5664443215317</v>
      </c>
      <c r="F13" s="18">
        <f>SUM(F7:F12)</f>
        <v>164477892835</v>
      </c>
      <c r="G13" s="28"/>
      <c r="H13" s="18">
        <f>SUM(H7:H12)</f>
        <v>5828921108151</v>
      </c>
      <c r="I13" s="18">
        <f>SUM(I7:I12)</f>
        <v>6318060665614</v>
      </c>
      <c r="J13" s="18">
        <f>SUM(J7:J12)</f>
        <v>-489139557459</v>
      </c>
    </row>
    <row r="15" spans="2:10" x14ac:dyDescent="0.45">
      <c r="C15" s="10"/>
      <c r="F15" s="10"/>
      <c r="G15" s="10"/>
    </row>
  </sheetData>
  <sortState ref="B8:J16">
    <sortCondition descending="1" ref="B5"/>
  </sortState>
  <mergeCells count="13">
    <mergeCell ref="B1:J1"/>
    <mergeCell ref="B2:J2"/>
    <mergeCell ref="B3:J3"/>
    <mergeCell ref="B13:C13"/>
    <mergeCell ref="G6"/>
    <mergeCell ref="I6"/>
    <mergeCell ref="J6"/>
    <mergeCell ref="G5:J5"/>
    <mergeCell ref="B5:B6"/>
    <mergeCell ref="C6"/>
    <mergeCell ref="D6"/>
    <mergeCell ref="E6"/>
    <mergeCell ref="C5:F5"/>
  </mergeCells>
  <printOptions horizontalCentered="1" verticalCentered="1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زینب یعقوبی</dc:creator>
  <cp:lastModifiedBy>زینب یعقوبی</cp:lastModifiedBy>
  <cp:lastPrinted>2020-07-27T06:00:06Z</cp:lastPrinted>
  <dcterms:created xsi:type="dcterms:W3CDTF">2018-12-22T09:13:23Z</dcterms:created>
  <dcterms:modified xsi:type="dcterms:W3CDTF">2020-12-30T09:54:25Z</dcterms:modified>
</cp:coreProperties>
</file>