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990729 مجمع\"/>
    </mc:Choice>
  </mc:AlternateContent>
  <bookViews>
    <workbookView xWindow="0" yWindow="0" windowWidth="20490" windowHeight="7155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مشارکت'!$A$1:$U$8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'!$A$1:$H$8</definedName>
    <definedName name="_xlnm.Print_Area" localSheetId="7">'درآمد سود سهام '!$A$1:$L$9</definedName>
    <definedName name="_xlnm.Print_Area" localSheetId="8">'درآمد ناشی از تغییر قیمت اوراق '!$A$1:$K$14</definedName>
    <definedName name="_xlnm.Print_Area" localSheetId="9">'درآمد ناشی از فروش '!$A$1:$K$15</definedName>
    <definedName name="_xlnm.Print_Area" localSheetId="5">'سپرده '!$A$1:$L$9</definedName>
    <definedName name="_xlnm.Print_Area" localSheetId="11">'سرمایه‌گذاری در اوراق بهادار '!$A$1:$K$9</definedName>
    <definedName name="_xlnm.Print_Area" localSheetId="10">'سرمایه‌گذاری در سهام '!$A$1:$M$14</definedName>
    <definedName name="_xlnm.Print_Area" localSheetId="6">'سود اوراق بهادار و سپرده بانکی '!$A$1:$L$10</definedName>
    <definedName name="_xlnm.Print_Area" localSheetId="0">سهام!$A$1:$O$14</definedName>
    <definedName name="_xlnm.Print_Area" localSheetId="4">'گواهی سپرده '!$A$1:$R$9</definedName>
  </definedNames>
  <calcPr calcId="162913"/>
</workbook>
</file>

<file path=xl/calcChain.xml><?xml version="1.0" encoding="utf-8"?>
<calcChain xmlns="http://schemas.openxmlformats.org/spreadsheetml/2006/main">
  <c r="M13" i="1" l="1"/>
  <c r="L13" i="1"/>
  <c r="I13" i="1"/>
  <c r="G13" i="1"/>
  <c r="E13" i="1"/>
  <c r="D13" i="1"/>
  <c r="C10" i="14"/>
  <c r="B10" i="14"/>
  <c r="F7" i="13"/>
  <c r="D7" i="13"/>
  <c r="G7" i="13"/>
  <c r="E7" i="13"/>
  <c r="E6" i="13"/>
  <c r="G6" i="13"/>
  <c r="E8" i="15" l="1"/>
  <c r="E7" i="15"/>
  <c r="E6" i="15"/>
  <c r="E9" i="15" s="1"/>
  <c r="D9" i="15"/>
  <c r="J8" i="12"/>
  <c r="I8" i="12"/>
  <c r="K12" i="11"/>
  <c r="L9" i="11" s="1"/>
  <c r="J12" i="11"/>
  <c r="I12" i="11"/>
  <c r="G11" i="11"/>
  <c r="G8" i="11"/>
  <c r="G7" i="11"/>
  <c r="F12" i="11"/>
  <c r="G10" i="11" s="1"/>
  <c r="E12" i="11"/>
  <c r="D12" i="11"/>
  <c r="J14" i="10"/>
  <c r="I14" i="10"/>
  <c r="H14" i="10"/>
  <c r="F14" i="10"/>
  <c r="E14" i="10"/>
  <c r="D14" i="10"/>
  <c r="J13" i="9"/>
  <c r="I13" i="9"/>
  <c r="H13" i="9"/>
  <c r="F13" i="9"/>
  <c r="E13" i="9"/>
  <c r="D13" i="9"/>
  <c r="K8" i="7"/>
  <c r="I8" i="7"/>
  <c r="H8" i="7"/>
  <c r="F8" i="7"/>
  <c r="J8" i="6"/>
  <c r="I8" i="6"/>
  <c r="H8" i="6"/>
  <c r="G8" i="6"/>
  <c r="J8" i="1"/>
  <c r="J9" i="1"/>
  <c r="J10" i="1"/>
  <c r="J11" i="1"/>
  <c r="J12" i="1"/>
  <c r="J7" i="1"/>
  <c r="L6" i="11" l="1"/>
  <c r="G9" i="11"/>
  <c r="L8" i="11"/>
  <c r="G6" i="11"/>
  <c r="F8" i="12"/>
  <c r="E8" i="12"/>
  <c r="G12" i="11" l="1"/>
  <c r="H12" i="11"/>
  <c r="D8" i="12"/>
  <c r="C8" i="12"/>
  <c r="H8" i="12"/>
  <c r="G8" i="12"/>
  <c r="K7" i="8"/>
  <c r="J7" i="8"/>
  <c r="I7" i="8"/>
  <c r="L11" i="11" l="1"/>
  <c r="H7" i="8"/>
  <c r="G7" i="8"/>
  <c r="F7" i="8"/>
  <c r="J8" i="7"/>
  <c r="C12" i="11"/>
  <c r="L10" i="11" l="1"/>
  <c r="L7" i="11" l="1"/>
  <c r="L12" i="11" s="1"/>
  <c r="C5" i="14" l="1"/>
  <c r="J4" i="6"/>
  <c r="G4" i="6"/>
  <c r="G4" i="2"/>
  <c r="B3" i="15" l="1"/>
  <c r="A3" i="14"/>
  <c r="C3" i="13"/>
  <c r="C3" i="12"/>
  <c r="C3" i="11"/>
  <c r="B3" i="10"/>
  <c r="B3" i="9"/>
  <c r="C3" i="8"/>
  <c r="B3" i="7"/>
  <c r="C3" i="6"/>
  <c r="N4" i="5"/>
  <c r="G4" i="5"/>
  <c r="C3" i="5"/>
  <c r="C3" i="4"/>
  <c r="C4" i="4" s="1"/>
  <c r="P4" i="3"/>
  <c r="I4" i="3"/>
  <c r="C3" i="3"/>
  <c r="C4" i="2"/>
  <c r="C3" i="2"/>
</calcChain>
</file>

<file path=xl/sharedStrings.xml><?xml version="1.0" encoding="utf-8"?>
<sst xmlns="http://schemas.openxmlformats.org/spreadsheetml/2006/main" count="434" uniqueCount="110">
  <si>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</si>
  <si>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</si>
  <si>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</si>
  <si>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</si>
  <si>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</si>
  <si>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</si>
  <si>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</si>
  <si>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</si>
  <si>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</si>
  <si>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</si>
  <si>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</si>
  <si>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</si>
  <si>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</si>
  <si>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</si>
  <si>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</si>
  <si>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</si>
  <si>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</si>
  <si>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</si>
  <si>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</si>
  <si>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</si>
  <si>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</si>
  <si>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</si>
  <si>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</si>
  <si>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</si>
  <si>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</si>
  <si>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</si>
  <si>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</si>
  <si>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</si>
  <si>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</si>
  <si>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</si>
  <si>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</si>
  <si>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</si>
  <si>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</si>
  <si>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</si>
  <si>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</si>
  <si>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</si>
  <si>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</si>
  <si>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</si>
  <si>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</si>
  <si>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</si>
  <si>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</si>
  <si>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</si>
  <si>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</si>
  <si>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</si>
  <si>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</si>
  <si>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</si>
  <si>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</si>
  <si>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</si>
  <si>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</si>
  <si>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</si>
  <si>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</si>
  <si>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</si>
  <si>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</si>
  <si>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</si>
  <si>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</si>
  <si>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</si>
  <si>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</si>
  <si>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</si>
  <si>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</si>
  <si>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</si>
  <si>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</si>
  <si>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</si>
  <si>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</si>
  <si>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</si>
  <si>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</si>
  <si>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</si>
  <si>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</si>
  <si>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</si>
  <si>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</si>
  <si>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</si>
  <si>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</si>
  <si>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</si>
  <si>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</si>
  <si>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</si>
  <si>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</si>
  <si>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</si>
  <si>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</si>
  <si>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</si>
  <si>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</si>
  <si>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</si>
  <si>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</si>
  <si>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</si>
  <si>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</si>
  <si>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</si>
  <si>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</si>
  <si>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</si>
  <si>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</si>
  <si>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</si>
  <si>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اسنادخزانه-م23بودجه97-000824</t>
  </si>
  <si>
    <t>اسنادخزانه-م24بودجه96-990625</t>
  </si>
  <si>
    <t>سپرده کوتاه مدت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</si>
  <si>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</si>
  <si>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</si>
  <si>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</si>
  <si>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</si>
  <si>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</si>
  <si>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</si>
  <si>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1398/07/20</t>
  </si>
  <si>
    <t>سایر درآمدها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</si>
  <si>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</si>
  <si>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</si>
  <si>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</si>
  <si>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</si>
  <si>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</si>
  <si>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ح. کویر تایر</t>
  </si>
  <si>
    <t>جمع کل</t>
  </si>
  <si>
    <t>1399/06/31</t>
  </si>
  <si>
    <t>برای ماه منتهی به 1399/07/30</t>
  </si>
  <si>
    <t>1399/07/30</t>
  </si>
  <si>
    <t>*مبلغ کل دارایی ها در تاریخ افشای گزارش 4.947.314.944.927  ریال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</si>
</sst>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</numFmts>
  <fonts count="20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0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3" fontId="5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9" fontId="8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0" fontId="5" fillId="2" borderId="1" xfId="2" applyNumberFormat="1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9" fillId="5" borderId="17" xfId="0" applyFont="1" applyFill="1" applyBorder="1"/>
    <xf numFmtId="0" fontId="5" fillId="0" borderId="20" xfId="0" applyFont="1" applyBorder="1" applyAlignment="1">
      <alignment horizontal="center" vertical="center"/>
    </xf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4" borderId="28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9" fontId="1" fillId="0" borderId="1" xfId="2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0" fontId="5" fillId="0" borderId="30" xfId="0" applyFont="1" applyBorder="1"/>
    <xf numFmtId="3" fontId="5" fillId="0" borderId="29" xfId="0" applyNumberFormat="1" applyFont="1" applyBorder="1" applyAlignment="1">
      <alignment horizontal="center" vertical="center"/>
    </xf>
    <xf numFmtId="165" fontId="15" fillId="0" borderId="1" xfId="1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3" fontId="8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7" fillId="0" borderId="0" xfId="0" applyFont="1"/>
    <xf numFmtId="0" fontId="5" fillId="0" borderId="29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0" fontId="5" fillId="0" borderId="21" xfId="2" applyNumberFormat="1" applyFont="1" applyBorder="1" applyAlignment="1">
      <alignment horizontal="center" vertical="center"/>
    </xf>
    <xf numFmtId="10" fontId="5" fillId="0" borderId="31" xfId="2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65" fontId="18" fillId="0" borderId="0" xfId="1" applyNumberFormat="1" applyFont="1" applyAlignment="1">
      <alignment horizontal="right" vertical="center" wrapText="1"/>
    </xf>
    <xf numFmtId="10" fontId="1" fillId="0" borderId="35" xfId="2" applyNumberFormat="1" applyFont="1" applyBorder="1" applyAlignment="1">
      <alignment horizontal="center" vertical="center"/>
    </xf>
    <xf numFmtId="10" fontId="1" fillId="0" borderId="21" xfId="0" applyNumberFormat="1" applyFont="1" applyBorder="1" applyAlignment="1">
      <alignment horizontal="center" vertical="center"/>
    </xf>
    <xf numFmtId="10" fontId="5" fillId="0" borderId="21" xfId="0" applyNumberFormat="1" applyFont="1" applyBorder="1" applyAlignment="1">
      <alignment horizontal="center" vertical="center"/>
    </xf>
    <xf numFmtId="165" fontId="0" fillId="0" borderId="0" xfId="0" applyNumberFormat="1" applyBorder="1"/>
    <xf numFmtId="3" fontId="19" fillId="0" borderId="0" xfId="0" applyNumberFormat="1" applyFont="1"/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3" fontId="5" fillId="0" borderId="39" xfId="0" applyNumberFormat="1" applyFont="1" applyBorder="1" applyAlignment="1">
      <alignment horizontal="center" vertical="center"/>
    </xf>
    <xf numFmtId="3" fontId="1" fillId="0" borderId="39" xfId="0" applyNumberFormat="1" applyFont="1" applyBorder="1" applyAlignment="1">
      <alignment horizontal="center" vertical="center"/>
    </xf>
    <xf numFmtId="3" fontId="5" fillId="3" borderId="39" xfId="0" applyNumberFormat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14" fillId="2" borderId="1" xfId="1" applyNumberFormat="1" applyFont="1" applyFill="1" applyBorder="1" applyAlignment="1">
      <alignment horizontal="center" vertical="center"/>
    </xf>
    <xf numFmtId="10" fontId="1" fillId="0" borderId="0" xfId="2" applyNumberFormat="1" applyFont="1"/>
    <xf numFmtId="3" fontId="17" fillId="0" borderId="1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3" fontId="5" fillId="2" borderId="29" xfId="0" applyNumberFormat="1" applyFont="1" applyFill="1" applyBorder="1" applyAlignment="1">
      <alignment horizontal="center" vertical="center"/>
    </xf>
    <xf numFmtId="10" fontId="1" fillId="0" borderId="31" xfId="0" applyNumberFormat="1" applyFont="1" applyBorder="1" applyAlignment="1">
      <alignment horizontal="center" vertical="center"/>
    </xf>
    <xf numFmtId="3" fontId="1" fillId="0" borderId="40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readingOrder="2"/>
    </xf>
    <xf numFmtId="0" fontId="9" fillId="0" borderId="0" xfId="0" applyFont="1" applyAlignment="1">
      <alignment vertical="center" readingOrder="2"/>
    </xf>
    <xf numFmtId="3" fontId="5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3" fontId="17" fillId="0" borderId="32" xfId="0" applyNumberFormat="1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9" fontId="3" fillId="0" borderId="21" xfId="2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/>
    </xf>
    <xf numFmtId="10" fontId="1" fillId="0" borderId="32" xfId="0" applyNumberFormat="1" applyFont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3" fontId="1" fillId="3" borderId="40" xfId="0" applyNumberFormat="1" applyFont="1" applyFill="1" applyBorder="1" applyAlignment="1">
      <alignment horizontal="center" vertical="center"/>
    </xf>
    <xf numFmtId="3" fontId="5" fillId="3" borderId="41" xfId="0" applyNumberFormat="1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/>
    </xf>
    <xf numFmtId="0" fontId="16" fillId="3" borderId="26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165" fontId="9" fillId="0" borderId="0" xfId="1" applyNumberFormat="1" applyFont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P21"/>
  <sheetViews>
    <sheetView rightToLeft="1" tabSelected="1" view="pageBreakPreview" topLeftCell="A2" zoomScale="70" zoomScaleNormal="90" zoomScaleSheetLayoutView="70" workbookViewId="0">
      <selection activeCell="I18" sqref="I18"/>
    </sheetView>
  </sheetViews>
  <sheetFormatPr defaultRowHeight="18.75" x14ac:dyDescent="0.45"/>
  <cols>
    <col min="1" max="1" width="9.140625" style="1"/>
    <col min="2" max="2" width="27.85546875" style="1" bestFit="1" customWidth="1"/>
    <col min="3" max="3" width="14.85546875" style="1" customWidth="1"/>
    <col min="4" max="4" width="18.42578125" style="1" bestFit="1" customWidth="1"/>
    <col min="5" max="5" width="17.85546875" style="1" customWidth="1"/>
    <col min="6" max="6" width="10.85546875" style="1" bestFit="1" customWidth="1"/>
    <col min="7" max="7" width="17.85546875" style="1" bestFit="1" customWidth="1"/>
    <col min="8" max="8" width="13.140625" style="1" customWidth="1"/>
    <col min="9" max="9" width="16.140625" style="1" bestFit="1" customWidth="1"/>
    <col min="10" max="10" width="19.140625" style="1" bestFit="1" customWidth="1"/>
    <col min="11" max="11" width="10.5703125" style="1" customWidth="1"/>
    <col min="12" max="12" width="17.7109375" style="1" bestFit="1" customWidth="1"/>
    <col min="13" max="13" width="18.140625" style="1" bestFit="1" customWidth="1"/>
    <col min="14" max="14" width="20.28515625" style="1" customWidth="1"/>
    <col min="15" max="15" width="9.140625" style="1" customWidth="1"/>
    <col min="16" max="16384" width="9.140625" style="1"/>
  </cols>
  <sheetData>
    <row r="1" spans="2:16" ht="26.25" x14ac:dyDescent="0.45">
      <c r="B1" s="53"/>
      <c r="C1" s="120" t="s">
        <v>0</v>
      </c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1"/>
    </row>
    <row r="2" spans="2:16" ht="26.25" x14ac:dyDescent="0.45">
      <c r="B2" s="54"/>
      <c r="C2" s="126" t="s">
        <v>1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7"/>
    </row>
    <row r="3" spans="2:16" ht="26.25" x14ac:dyDescent="0.45">
      <c r="B3" s="55" t="s">
        <v>79</v>
      </c>
      <c r="C3" s="128" t="s">
        <v>107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9"/>
    </row>
    <row r="4" spans="2:16" ht="24.75" customHeight="1" x14ac:dyDescent="0.45">
      <c r="B4" s="130" t="s">
        <v>2</v>
      </c>
      <c r="C4" s="133" t="s">
        <v>106</v>
      </c>
      <c r="D4" s="133" t="s">
        <v>3</v>
      </c>
      <c r="E4" s="133" t="s">
        <v>3</v>
      </c>
      <c r="F4" s="133" t="s">
        <v>4</v>
      </c>
      <c r="G4" s="133" t="s">
        <v>4</v>
      </c>
      <c r="H4" s="133" t="s">
        <v>4</v>
      </c>
      <c r="I4" s="133" t="s">
        <v>4</v>
      </c>
      <c r="J4" s="133" t="s">
        <v>108</v>
      </c>
      <c r="K4" s="133" t="s">
        <v>5</v>
      </c>
      <c r="L4" s="133" t="s">
        <v>5</v>
      </c>
      <c r="M4" s="133" t="s">
        <v>5</v>
      </c>
      <c r="N4" s="135" t="s">
        <v>5</v>
      </c>
    </row>
    <row r="5" spans="2:16" ht="26.25" customHeight="1" x14ac:dyDescent="0.45">
      <c r="B5" s="131"/>
      <c r="C5" s="133" t="s">
        <v>6</v>
      </c>
      <c r="D5" s="133" t="s">
        <v>7</v>
      </c>
      <c r="E5" s="133" t="s">
        <v>8</v>
      </c>
      <c r="F5" s="133" t="s">
        <v>9</v>
      </c>
      <c r="G5" s="133" t="s">
        <v>9</v>
      </c>
      <c r="H5" s="133" t="s">
        <v>10</v>
      </c>
      <c r="I5" s="133" t="s">
        <v>10</v>
      </c>
      <c r="J5" s="133" t="s">
        <v>6</v>
      </c>
      <c r="K5" s="133" t="s">
        <v>11</v>
      </c>
      <c r="L5" s="133" t="s">
        <v>7</v>
      </c>
      <c r="M5" s="133" t="s">
        <v>8</v>
      </c>
      <c r="N5" s="134" t="s">
        <v>12</v>
      </c>
    </row>
    <row r="6" spans="2:16" ht="29.25" customHeight="1" x14ac:dyDescent="0.45">
      <c r="B6" s="132"/>
      <c r="C6" s="133" t="s">
        <v>6</v>
      </c>
      <c r="D6" s="133" t="s">
        <v>7</v>
      </c>
      <c r="E6" s="133" t="s">
        <v>8</v>
      </c>
      <c r="F6" s="133" t="s">
        <v>6</v>
      </c>
      <c r="G6" s="133" t="s">
        <v>7</v>
      </c>
      <c r="H6" s="133" t="s">
        <v>6</v>
      </c>
      <c r="I6" s="133" t="s">
        <v>13</v>
      </c>
      <c r="J6" s="133" t="s">
        <v>6</v>
      </c>
      <c r="K6" s="133" t="s">
        <v>11</v>
      </c>
      <c r="L6" s="133" t="s">
        <v>7</v>
      </c>
      <c r="M6" s="133" t="s">
        <v>8</v>
      </c>
      <c r="N6" s="134" t="s">
        <v>12</v>
      </c>
    </row>
    <row r="7" spans="2:16" ht="31.5" customHeight="1" x14ac:dyDescent="0.45">
      <c r="B7" s="56" t="s">
        <v>101</v>
      </c>
      <c r="C7" s="4">
        <v>100625898</v>
      </c>
      <c r="D7" s="4">
        <v>3851628398047</v>
      </c>
      <c r="E7" s="4">
        <v>4221824828622.5498</v>
      </c>
      <c r="F7" s="101">
        <v>23389473</v>
      </c>
      <c r="G7" s="4">
        <v>1010048936234</v>
      </c>
      <c r="H7" s="4">
        <v>124100</v>
      </c>
      <c r="I7" s="4">
        <v>5385004881</v>
      </c>
      <c r="J7" s="13">
        <f>C7+F7-H7</f>
        <v>123891271</v>
      </c>
      <c r="K7" s="13">
        <v>38300</v>
      </c>
      <c r="L7" s="4">
        <v>4856916787876</v>
      </c>
      <c r="M7" s="4">
        <v>4729889525411.6699</v>
      </c>
      <c r="N7" s="90">
        <v>0.94989999999999997</v>
      </c>
    </row>
    <row r="8" spans="2:16" ht="31.5" customHeight="1" x14ac:dyDescent="0.45">
      <c r="B8" s="56" t="s">
        <v>99</v>
      </c>
      <c r="C8" s="4">
        <v>2804690</v>
      </c>
      <c r="D8" s="4">
        <v>30108452551</v>
      </c>
      <c r="E8" s="4">
        <v>28893946334.089199</v>
      </c>
      <c r="F8" s="101">
        <v>5129427</v>
      </c>
      <c r="G8" s="4">
        <v>48454951634</v>
      </c>
      <c r="H8" s="4">
        <v>177277</v>
      </c>
      <c r="I8" s="4">
        <v>1703925027</v>
      </c>
      <c r="J8" s="13">
        <f t="shared" ref="J8:J12" si="0">C8+F8-H8</f>
        <v>7756840</v>
      </c>
      <c r="K8" s="13">
        <v>8819</v>
      </c>
      <c r="L8" s="4">
        <v>76687746938</v>
      </c>
      <c r="M8" s="4">
        <v>68189214990.303703</v>
      </c>
      <c r="N8" s="90">
        <v>1.37E-2</v>
      </c>
    </row>
    <row r="9" spans="2:16" ht="31.5" customHeight="1" x14ac:dyDescent="0.45">
      <c r="B9" s="56" t="s">
        <v>102</v>
      </c>
      <c r="C9" s="4">
        <v>1810686</v>
      </c>
      <c r="D9" s="4">
        <v>82009435442</v>
      </c>
      <c r="E9" s="4">
        <v>72721479341.993805</v>
      </c>
      <c r="F9" s="101">
        <v>2830000</v>
      </c>
      <c r="G9" s="4">
        <v>112838916194</v>
      </c>
      <c r="H9" s="4">
        <v>3247722</v>
      </c>
      <c r="I9" s="4">
        <v>131766966921</v>
      </c>
      <c r="J9" s="13">
        <f t="shared" si="0"/>
        <v>1392964</v>
      </c>
      <c r="K9" s="13">
        <v>39115</v>
      </c>
      <c r="L9" s="4">
        <v>56000156465</v>
      </c>
      <c r="M9" s="4">
        <v>54311868228.342903</v>
      </c>
      <c r="N9" s="90">
        <v>1.09E-2</v>
      </c>
    </row>
    <row r="10" spans="2:16" ht="31.5" customHeight="1" x14ac:dyDescent="0.45">
      <c r="B10" s="56" t="s">
        <v>100</v>
      </c>
      <c r="C10" s="4">
        <v>1818486</v>
      </c>
      <c r="D10" s="4">
        <v>35760594422</v>
      </c>
      <c r="E10" s="4">
        <v>30344286513.597099</v>
      </c>
      <c r="F10" s="101">
        <v>1626176</v>
      </c>
      <c r="G10" s="4">
        <v>27065265476</v>
      </c>
      <c r="H10" s="4">
        <v>415940</v>
      </c>
      <c r="I10" s="4">
        <v>7003228560</v>
      </c>
      <c r="J10" s="13">
        <f t="shared" si="0"/>
        <v>3028722</v>
      </c>
      <c r="K10" s="13">
        <v>16610</v>
      </c>
      <c r="L10" s="4">
        <v>54729692823</v>
      </c>
      <c r="M10" s="4">
        <v>50146492244.835403</v>
      </c>
      <c r="N10" s="90">
        <v>1.01E-2</v>
      </c>
    </row>
    <row r="11" spans="2:16" ht="32.25" customHeight="1" x14ac:dyDescent="0.45">
      <c r="B11" s="56" t="s">
        <v>103</v>
      </c>
      <c r="C11" s="4">
        <v>1020543</v>
      </c>
      <c r="D11" s="4">
        <v>20605109348</v>
      </c>
      <c r="E11" s="4">
        <v>15533948466.380899</v>
      </c>
      <c r="F11" s="4">
        <v>2155718</v>
      </c>
      <c r="G11" s="4">
        <v>32760049459</v>
      </c>
      <c r="H11" s="4">
        <v>767450</v>
      </c>
      <c r="I11" s="4">
        <v>10780243486</v>
      </c>
      <c r="J11" s="13">
        <f t="shared" si="0"/>
        <v>2408811</v>
      </c>
      <c r="K11" s="13">
        <v>14570</v>
      </c>
      <c r="L11" s="4">
        <v>38506855476</v>
      </c>
      <c r="M11" s="4">
        <v>34984348636.946198</v>
      </c>
      <c r="N11" s="91">
        <v>7.0000000000000001E-3</v>
      </c>
      <c r="P11" s="23"/>
    </row>
    <row r="12" spans="2:16" ht="32.25" customHeight="1" thickBot="1" x14ac:dyDescent="0.5">
      <c r="B12" s="107" t="s">
        <v>104</v>
      </c>
      <c r="C12" s="75">
        <v>111811</v>
      </c>
      <c r="D12" s="75">
        <v>1301703662</v>
      </c>
      <c r="E12" s="75">
        <v>1590449996.8397601</v>
      </c>
      <c r="F12" s="75">
        <v>0</v>
      </c>
      <c r="G12" s="75">
        <v>0</v>
      </c>
      <c r="H12" s="75">
        <v>0</v>
      </c>
      <c r="I12" s="75">
        <v>0</v>
      </c>
      <c r="J12" s="13">
        <f t="shared" si="0"/>
        <v>111811</v>
      </c>
      <c r="K12" s="108">
        <v>11170</v>
      </c>
      <c r="L12" s="75">
        <v>1301703662</v>
      </c>
      <c r="M12" s="75">
        <v>1244942289.0469601</v>
      </c>
      <c r="N12" s="109">
        <v>2.9999999999999997E-4</v>
      </c>
    </row>
    <row r="13" spans="2:16" ht="36.75" customHeight="1" thickBot="1" x14ac:dyDescent="0.5">
      <c r="B13" s="122" t="s">
        <v>66</v>
      </c>
      <c r="C13" s="123"/>
      <c r="D13" s="96">
        <f>SUM(D7:D12)</f>
        <v>4021413693472</v>
      </c>
      <c r="E13" s="97">
        <f>SUM(E7:E12)</f>
        <v>4370908939275.4507</v>
      </c>
      <c r="F13" s="98"/>
      <c r="G13" s="97">
        <f>SUM(G7:G12)</f>
        <v>1231168118997</v>
      </c>
      <c r="H13" s="98"/>
      <c r="I13" s="96">
        <f>SUM(I7:I12)</f>
        <v>156639368875</v>
      </c>
      <c r="J13" s="124"/>
      <c r="K13" s="125"/>
      <c r="L13" s="97">
        <f>SUM(L7:L12)</f>
        <v>5084142943240</v>
      </c>
      <c r="M13" s="110">
        <f>SUM(M7:M12)</f>
        <v>4938766391801.1445</v>
      </c>
      <c r="N13" s="119">
        <v>1.0206</v>
      </c>
    </row>
    <row r="14" spans="2:16" x14ac:dyDescent="0.45">
      <c r="J14" s="11"/>
      <c r="L14" s="10"/>
    </row>
    <row r="15" spans="2:16" x14ac:dyDescent="0.45">
      <c r="E15" s="49"/>
      <c r="I15" s="11"/>
      <c r="J15" s="11"/>
      <c r="K15" s="10"/>
      <c r="M15" s="10"/>
    </row>
    <row r="16" spans="2:16" x14ac:dyDescent="0.45">
      <c r="I16" s="11"/>
      <c r="J16" s="11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2"/>
    </row>
    <row r="21" spans="9:10" x14ac:dyDescent="0.45">
      <c r="I21" s="11"/>
      <c r="J21" s="11"/>
    </row>
  </sheetData>
  <sortState ref="B9:N13">
    <sortCondition descending="1" ref="B4"/>
  </sortState>
  <mergeCells count="23">
    <mergeCell ref="M5:M6"/>
    <mergeCell ref="F6"/>
    <mergeCell ref="G6"/>
    <mergeCell ref="F5:G5"/>
    <mergeCell ref="H6"/>
    <mergeCell ref="I6"/>
    <mergeCell ref="H5:I5"/>
    <mergeCell ref="C1:N1"/>
    <mergeCell ref="B13:C13"/>
    <mergeCell ref="J13:K13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</mergeCell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H11" sqref="H11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7"/>
      <c r="C1" s="136" t="s">
        <v>0</v>
      </c>
      <c r="D1" s="136"/>
      <c r="E1" s="136"/>
      <c r="F1" s="136"/>
      <c r="G1" s="136"/>
      <c r="H1" s="136"/>
      <c r="I1" s="136"/>
      <c r="J1" s="137"/>
    </row>
    <row r="2" spans="2:10" ht="24" x14ac:dyDescent="0.45">
      <c r="B2" s="58"/>
      <c r="C2" s="138" t="s">
        <v>1</v>
      </c>
      <c r="D2" s="138"/>
      <c r="E2" s="138"/>
      <c r="F2" s="138"/>
      <c r="G2" s="138"/>
      <c r="H2" s="138"/>
      <c r="I2" s="138"/>
      <c r="J2" s="139"/>
    </row>
    <row r="3" spans="2:10" ht="24.75" thickBot="1" x14ac:dyDescent="0.5">
      <c r="B3" s="55" t="s">
        <v>79</v>
      </c>
      <c r="C3" s="138" t="str">
        <f>سهام!C3</f>
        <v>برای ماه منتهی به 1399/07/30</v>
      </c>
      <c r="D3" s="138"/>
      <c r="E3" s="138"/>
      <c r="F3" s="138"/>
      <c r="G3" s="138"/>
      <c r="H3" s="138"/>
      <c r="I3" s="138"/>
      <c r="J3" s="139"/>
    </row>
    <row r="4" spans="2:10" x14ac:dyDescent="0.45">
      <c r="B4" s="140" t="s">
        <v>2</v>
      </c>
      <c r="C4" s="143" t="str">
        <f>سهام!C4</f>
        <v>1399/06/31</v>
      </c>
      <c r="D4" s="143" t="s">
        <v>3</v>
      </c>
      <c r="E4" s="143" t="s">
        <v>3</v>
      </c>
      <c r="F4" s="143" t="s">
        <v>3</v>
      </c>
      <c r="G4" s="143" t="str">
        <f>سهام!J4</f>
        <v>1399/07/30</v>
      </c>
      <c r="H4" s="143" t="s">
        <v>5</v>
      </c>
      <c r="I4" s="143" t="s">
        <v>5</v>
      </c>
      <c r="J4" s="145" t="s">
        <v>5</v>
      </c>
    </row>
    <row r="5" spans="2:10" x14ac:dyDescent="0.45">
      <c r="B5" s="141" t="s">
        <v>2</v>
      </c>
      <c r="C5" s="142" t="s">
        <v>14</v>
      </c>
      <c r="D5" s="142" t="s">
        <v>15</v>
      </c>
      <c r="E5" s="142" t="s">
        <v>16</v>
      </c>
      <c r="F5" s="142" t="s">
        <v>17</v>
      </c>
      <c r="G5" s="142" t="s">
        <v>14</v>
      </c>
      <c r="H5" s="142" t="s">
        <v>15</v>
      </c>
      <c r="I5" s="142" t="s">
        <v>16</v>
      </c>
      <c r="J5" s="144" t="s">
        <v>17</v>
      </c>
    </row>
    <row r="6" spans="2:10" ht="21.75" customHeight="1" thickBot="1" x14ac:dyDescent="0.5">
      <c r="B6" s="59" t="s">
        <v>77</v>
      </c>
      <c r="C6" s="60">
        <v>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1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"/>
  <sheetViews>
    <sheetView rightToLeft="1" view="pageBreakPreview" topLeftCell="G1" zoomScale="60" zoomScaleNormal="100" workbookViewId="0">
      <selection activeCell="T8" sqref="T8"/>
    </sheetView>
  </sheetViews>
  <sheetFormatPr defaultRowHeight="35.25" customHeight="1" x14ac:dyDescent="0.45"/>
  <cols>
    <col min="1" max="1" width="9.140625" style="1"/>
    <col min="2" max="2" width="36.85546875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24.7109375" style="1" bestFit="1" customWidth="1"/>
    <col min="10" max="10" width="25.28515625" style="1" customWidth="1"/>
    <col min="11" max="11" width="26.5703125" style="1" bestFit="1" customWidth="1"/>
    <col min="12" max="12" width="15.85546875" style="1" customWidth="1"/>
    <col min="13" max="13" width="27.7109375" style="1" customWidth="1"/>
    <col min="14" max="14" width="27.5703125" style="1" bestFit="1" customWidth="1"/>
    <col min="15" max="15" width="27" style="1" customWidth="1"/>
    <col min="16" max="16" width="17.5703125" style="1" bestFit="1" customWidth="1"/>
    <col min="17" max="17" width="27" style="1" bestFit="1" customWidth="1"/>
    <col min="18" max="18" width="26.140625" style="1" customWidth="1"/>
    <col min="19" max="19" width="23.7109375" style="1" customWidth="1"/>
    <col min="20" max="20" width="16.425781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57"/>
      <c r="C1" s="136" t="s">
        <v>0</v>
      </c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7"/>
    </row>
    <row r="2" spans="2:20" ht="35.25" customHeight="1" x14ac:dyDescent="0.45">
      <c r="B2" s="58"/>
      <c r="C2" s="138" t="s">
        <v>1</v>
      </c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9"/>
    </row>
    <row r="3" spans="2:20" ht="35.25" customHeight="1" thickBot="1" x14ac:dyDescent="0.5">
      <c r="B3" s="55" t="s">
        <v>79</v>
      </c>
      <c r="C3" s="138" t="str">
        <f>سهام!C3</f>
        <v>برای ماه منتهی به 1399/07/30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9"/>
    </row>
    <row r="4" spans="2:20" ht="35.25" customHeight="1" x14ac:dyDescent="0.45">
      <c r="B4" s="147" t="s">
        <v>18</v>
      </c>
      <c r="C4" s="148" t="s">
        <v>18</v>
      </c>
      <c r="D4" s="148" t="s">
        <v>18</v>
      </c>
      <c r="E4" s="148" t="s">
        <v>18</v>
      </c>
      <c r="F4" s="148" t="s">
        <v>18</v>
      </c>
      <c r="G4" s="148" t="s">
        <v>18</v>
      </c>
      <c r="H4" s="148" t="s">
        <v>18</v>
      </c>
      <c r="I4" s="148" t="str">
        <f>سهام!C4</f>
        <v>1399/06/31</v>
      </c>
      <c r="J4" s="148" t="s">
        <v>3</v>
      </c>
      <c r="K4" s="148" t="s">
        <v>3</v>
      </c>
      <c r="L4" s="148" t="s">
        <v>4</v>
      </c>
      <c r="M4" s="148" t="s">
        <v>4</v>
      </c>
      <c r="N4" s="148" t="s">
        <v>4</v>
      </c>
      <c r="O4" s="148" t="s">
        <v>4</v>
      </c>
      <c r="P4" s="148" t="str">
        <f>سهام!J4</f>
        <v>1399/07/30</v>
      </c>
      <c r="Q4" s="148" t="s">
        <v>5</v>
      </c>
      <c r="R4" s="148" t="s">
        <v>5</v>
      </c>
      <c r="S4" s="148" t="s">
        <v>5</v>
      </c>
      <c r="T4" s="151" t="s">
        <v>5</v>
      </c>
    </row>
    <row r="5" spans="2:20" ht="35.25" customHeight="1" x14ac:dyDescent="0.45">
      <c r="B5" s="149" t="s">
        <v>19</v>
      </c>
      <c r="C5" s="146" t="s">
        <v>20</v>
      </c>
      <c r="D5" s="146" t="s">
        <v>21</v>
      </c>
      <c r="E5" s="146" t="s">
        <v>22</v>
      </c>
      <c r="F5" s="146" t="s">
        <v>23</v>
      </c>
      <c r="G5" s="146" t="s">
        <v>24</v>
      </c>
      <c r="H5" s="146" t="s">
        <v>17</v>
      </c>
      <c r="I5" s="146" t="s">
        <v>6</v>
      </c>
      <c r="J5" s="146" t="s">
        <v>7</v>
      </c>
      <c r="K5" s="116" t="s">
        <v>8</v>
      </c>
      <c r="L5" s="146" t="s">
        <v>93</v>
      </c>
      <c r="M5" s="116" t="s">
        <v>94</v>
      </c>
      <c r="N5" s="146" t="s">
        <v>95</v>
      </c>
      <c r="O5" s="116" t="s">
        <v>10</v>
      </c>
      <c r="P5" s="146" t="s">
        <v>6</v>
      </c>
      <c r="Q5" s="116" t="s">
        <v>25</v>
      </c>
      <c r="R5" s="116" t="s">
        <v>7</v>
      </c>
      <c r="S5" s="116" t="s">
        <v>8</v>
      </c>
      <c r="T5" s="150" t="s">
        <v>12</v>
      </c>
    </row>
    <row r="6" spans="2:20" ht="39" customHeight="1" x14ac:dyDescent="0.45">
      <c r="B6" s="149" t="s">
        <v>19</v>
      </c>
      <c r="C6" s="146" t="s">
        <v>20</v>
      </c>
      <c r="D6" s="146" t="s">
        <v>21</v>
      </c>
      <c r="E6" s="146" t="s">
        <v>22</v>
      </c>
      <c r="F6" s="146" t="s">
        <v>23</v>
      </c>
      <c r="G6" s="146" t="s">
        <v>24</v>
      </c>
      <c r="H6" s="146" t="s">
        <v>17</v>
      </c>
      <c r="I6" s="146" t="s">
        <v>6</v>
      </c>
      <c r="J6" s="146" t="s">
        <v>7</v>
      </c>
      <c r="K6" s="116" t="s">
        <v>92</v>
      </c>
      <c r="L6" s="146" t="s">
        <v>6</v>
      </c>
      <c r="M6" s="116" t="s">
        <v>92</v>
      </c>
      <c r="N6" s="146" t="s">
        <v>6</v>
      </c>
      <c r="O6" s="116" t="s">
        <v>92</v>
      </c>
      <c r="P6" s="146" t="s">
        <v>6</v>
      </c>
      <c r="Q6" s="116" t="s">
        <v>92</v>
      </c>
      <c r="R6" s="116" t="s">
        <v>92</v>
      </c>
      <c r="S6" s="116" t="s">
        <v>92</v>
      </c>
      <c r="T6" s="150" t="s">
        <v>12</v>
      </c>
    </row>
    <row r="7" spans="2:20" s="72" customFormat="1" ht="54" customHeight="1" x14ac:dyDescent="0.45">
      <c r="B7" s="77" t="s">
        <v>77</v>
      </c>
      <c r="C7" s="68" t="s">
        <v>77</v>
      </c>
      <c r="D7" s="68" t="s">
        <v>77</v>
      </c>
      <c r="E7" s="68" t="s">
        <v>77</v>
      </c>
      <c r="F7" s="68" t="s">
        <v>77</v>
      </c>
      <c r="G7" s="68" t="s">
        <v>77</v>
      </c>
      <c r="H7" s="68" t="s">
        <v>77</v>
      </c>
      <c r="I7" s="76">
        <v>0</v>
      </c>
      <c r="J7" s="76">
        <v>0</v>
      </c>
      <c r="K7" s="76">
        <v>0</v>
      </c>
      <c r="L7" s="118">
        <v>0</v>
      </c>
      <c r="M7" s="118">
        <v>0</v>
      </c>
      <c r="N7" s="76">
        <v>0</v>
      </c>
      <c r="O7" s="76">
        <v>0</v>
      </c>
      <c r="P7" s="118">
        <v>0</v>
      </c>
      <c r="Q7" s="118">
        <v>0</v>
      </c>
      <c r="R7" s="118">
        <v>0</v>
      </c>
      <c r="S7" s="118">
        <v>0</v>
      </c>
      <c r="T7" s="117">
        <v>0</v>
      </c>
    </row>
  </sheetData>
  <mergeCells count="20">
    <mergeCell ref="L4:O4"/>
    <mergeCell ref="P5:P6"/>
    <mergeCell ref="L5:L6"/>
    <mergeCell ref="N5:N6"/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  <mergeCell ref="F5:F6"/>
    <mergeCell ref="I4:K4"/>
    <mergeCell ref="T5:T6"/>
    <mergeCell ref="P4:T4"/>
  </mergeCells>
  <printOptions horizontalCentered="1" verticalCentered="1"/>
  <pageMargins left="0.7" right="0.7" top="0.75" bottom="0.75" header="0.3" footer="0.3"/>
  <pageSetup paperSize="9" scale="3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E12" sqref="E12"/>
    </sheetView>
  </sheetViews>
  <sheetFormatPr defaultRowHeight="18.75" x14ac:dyDescent="0.45"/>
  <cols>
    <col min="1" max="1" width="9.140625" style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9" width="9.140625" style="1" customWidth="1"/>
    <col min="10" max="16384" width="9.140625" style="1"/>
  </cols>
  <sheetData>
    <row r="1" spans="2:8" ht="24" x14ac:dyDescent="0.45">
      <c r="B1" s="31"/>
      <c r="C1" s="154" t="s">
        <v>0</v>
      </c>
      <c r="D1" s="154"/>
      <c r="E1" s="154"/>
      <c r="F1" s="154"/>
      <c r="G1" s="154"/>
      <c r="H1" s="155"/>
    </row>
    <row r="2" spans="2:8" ht="24" x14ac:dyDescent="0.45">
      <c r="B2" s="30"/>
      <c r="C2" s="138" t="s">
        <v>1</v>
      </c>
      <c r="D2" s="138"/>
      <c r="E2" s="138"/>
      <c r="F2" s="138"/>
      <c r="G2" s="138"/>
      <c r="H2" s="156"/>
    </row>
    <row r="3" spans="2:8" ht="24" x14ac:dyDescent="0.45">
      <c r="B3" s="32" t="s">
        <v>79</v>
      </c>
      <c r="C3" s="157" t="str">
        <f>سهام!C3</f>
        <v>برای ماه منتهی به 1399/07/30</v>
      </c>
      <c r="D3" s="157"/>
      <c r="E3" s="157"/>
      <c r="F3" s="157"/>
      <c r="G3" s="157"/>
      <c r="H3" s="158"/>
    </row>
    <row r="4" spans="2:8" x14ac:dyDescent="0.45">
      <c r="B4" s="152" t="s">
        <v>2</v>
      </c>
      <c r="C4" s="152" t="str">
        <f>C3</f>
        <v>برای ماه منتهی به 1399/07/30</v>
      </c>
      <c r="D4" s="152" t="s">
        <v>5</v>
      </c>
      <c r="E4" s="152" t="s">
        <v>5</v>
      </c>
      <c r="F4" s="152" t="s">
        <v>5</v>
      </c>
      <c r="G4" s="152" t="s">
        <v>5</v>
      </c>
      <c r="H4" s="152" t="s">
        <v>5</v>
      </c>
    </row>
    <row r="5" spans="2:8" ht="33.75" customHeight="1" x14ac:dyDescent="0.45">
      <c r="B5" s="153" t="s">
        <v>2</v>
      </c>
      <c r="C5" s="153" t="s">
        <v>6</v>
      </c>
      <c r="D5" s="153" t="s">
        <v>26</v>
      </c>
      <c r="E5" s="153" t="s">
        <v>27</v>
      </c>
      <c r="F5" s="153" t="s">
        <v>28</v>
      </c>
      <c r="G5" s="153" t="s">
        <v>29</v>
      </c>
      <c r="H5" s="153" t="s">
        <v>30</v>
      </c>
    </row>
    <row r="6" spans="2:8" s="7" customFormat="1" ht="24" x14ac:dyDescent="0.25">
      <c r="B6" s="8" t="s">
        <v>77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</row>
  </sheetData>
  <mergeCells count="11">
    <mergeCell ref="C1:H1"/>
    <mergeCell ref="C2:H2"/>
    <mergeCell ref="C3:H3"/>
    <mergeCell ref="G5"/>
    <mergeCell ref="H5"/>
    <mergeCell ref="C4:H4"/>
    <mergeCell ref="B4:B5"/>
    <mergeCell ref="C5"/>
    <mergeCell ref="D5"/>
    <mergeCell ref="E5"/>
    <mergeCell ref="F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90" zoomScaleNormal="100" zoomScaleSheetLayoutView="90" workbookViewId="0">
      <selection activeCell="F12" sqref="F12"/>
    </sheetView>
  </sheetViews>
  <sheetFormatPr defaultRowHeight="18.75" x14ac:dyDescent="0.45"/>
  <cols>
    <col min="1" max="1" width="9.140625" style="1"/>
    <col min="2" max="2" width="13.140625" style="1" customWidth="1"/>
    <col min="3" max="3" width="11.42578125" style="1" bestFit="1" customWidth="1"/>
    <col min="4" max="18" width="9.140625" style="1" customWidth="1"/>
    <col min="19" max="16384" width="9.140625" style="1"/>
  </cols>
  <sheetData>
    <row r="1" spans="2:17" ht="24" x14ac:dyDescent="0.45">
      <c r="B1" s="31"/>
      <c r="C1" s="154" t="s">
        <v>0</v>
      </c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5"/>
    </row>
    <row r="2" spans="2:17" ht="24" x14ac:dyDescent="0.45">
      <c r="B2" s="30"/>
      <c r="C2" s="138" t="s">
        <v>1</v>
      </c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56"/>
    </row>
    <row r="3" spans="2:17" ht="24" x14ac:dyDescent="0.45">
      <c r="B3" s="32" t="s">
        <v>79</v>
      </c>
      <c r="C3" s="157" t="str">
        <f>سهام!C3</f>
        <v>برای ماه منتهی به 1399/07/30</v>
      </c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8"/>
    </row>
    <row r="4" spans="2:17" x14ac:dyDescent="0.45">
      <c r="B4" s="133" t="s">
        <v>31</v>
      </c>
      <c r="C4" s="133" t="s">
        <v>31</v>
      </c>
      <c r="D4" s="133" t="s">
        <v>31</v>
      </c>
      <c r="E4" s="133" t="s">
        <v>31</v>
      </c>
      <c r="F4" s="133" t="s">
        <v>31</v>
      </c>
      <c r="G4" s="133" t="str">
        <f>سهام!C4</f>
        <v>1399/06/31</v>
      </c>
      <c r="H4" s="133" t="s">
        <v>3</v>
      </c>
      <c r="I4" s="133" t="s">
        <v>3</v>
      </c>
      <c r="J4" s="133" t="s">
        <v>4</v>
      </c>
      <c r="K4" s="133" t="s">
        <v>4</v>
      </c>
      <c r="L4" s="133" t="s">
        <v>4</v>
      </c>
      <c r="M4" s="133" t="s">
        <v>4</v>
      </c>
      <c r="N4" s="133" t="str">
        <f>سهام!J4</f>
        <v>1399/07/30</v>
      </c>
      <c r="O4" s="133" t="s">
        <v>5</v>
      </c>
      <c r="P4" s="133" t="s">
        <v>5</v>
      </c>
      <c r="Q4" s="133" t="s">
        <v>5</v>
      </c>
    </row>
    <row r="5" spans="2:17" ht="29.25" customHeight="1" x14ac:dyDescent="0.45">
      <c r="B5" s="159" t="s">
        <v>32</v>
      </c>
      <c r="C5" s="159" t="s">
        <v>23</v>
      </c>
      <c r="D5" s="159" t="s">
        <v>24</v>
      </c>
      <c r="E5" s="159" t="s">
        <v>33</v>
      </c>
      <c r="F5" s="159" t="s">
        <v>21</v>
      </c>
      <c r="G5" s="159" t="s">
        <v>6</v>
      </c>
      <c r="H5" s="159" t="s">
        <v>7</v>
      </c>
      <c r="I5" s="159" t="s">
        <v>8</v>
      </c>
      <c r="J5" s="159" t="s">
        <v>9</v>
      </c>
      <c r="K5" s="159" t="s">
        <v>9</v>
      </c>
      <c r="L5" s="159" t="s">
        <v>10</v>
      </c>
      <c r="M5" s="159" t="s">
        <v>10</v>
      </c>
      <c r="N5" s="159" t="s">
        <v>6</v>
      </c>
      <c r="O5" s="159" t="s">
        <v>7</v>
      </c>
      <c r="P5" s="159" t="s">
        <v>8</v>
      </c>
      <c r="Q5" s="159" t="s">
        <v>34</v>
      </c>
    </row>
    <row r="6" spans="2:17" ht="31.5" customHeight="1" x14ac:dyDescent="0.45">
      <c r="B6" s="159" t="s">
        <v>32</v>
      </c>
      <c r="C6" s="159" t="s">
        <v>23</v>
      </c>
      <c r="D6" s="159" t="s">
        <v>24</v>
      </c>
      <c r="E6" s="159" t="s">
        <v>33</v>
      </c>
      <c r="F6" s="159" t="s">
        <v>21</v>
      </c>
      <c r="G6" s="159" t="s">
        <v>6</v>
      </c>
      <c r="H6" s="159" t="s">
        <v>7</v>
      </c>
      <c r="I6" s="159" t="s">
        <v>8</v>
      </c>
      <c r="J6" s="159" t="s">
        <v>6</v>
      </c>
      <c r="K6" s="159" t="s">
        <v>7</v>
      </c>
      <c r="L6" s="159" t="s">
        <v>6</v>
      </c>
      <c r="M6" s="159" t="s">
        <v>13</v>
      </c>
      <c r="N6" s="159" t="s">
        <v>6</v>
      </c>
      <c r="O6" s="159" t="s">
        <v>7</v>
      </c>
      <c r="P6" s="159" t="s">
        <v>8</v>
      </c>
      <c r="Q6" s="159" t="s">
        <v>34</v>
      </c>
    </row>
    <row r="7" spans="2:17" s="9" customFormat="1" ht="24" x14ac:dyDescent="0.6">
      <c r="B7" s="27" t="s">
        <v>77</v>
      </c>
      <c r="C7" s="27" t="s">
        <v>77</v>
      </c>
      <c r="D7" s="16">
        <v>0</v>
      </c>
      <c r="E7" s="16">
        <v>0</v>
      </c>
      <c r="F7" s="27" t="s">
        <v>77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</row>
  </sheetData>
  <mergeCells count="25">
    <mergeCell ref="L6"/>
    <mergeCell ref="M6"/>
    <mergeCell ref="L5:M5"/>
    <mergeCell ref="B4:F4"/>
    <mergeCell ref="B5:B6"/>
    <mergeCell ref="C5:C6"/>
    <mergeCell ref="D5:D6"/>
    <mergeCell ref="E5:E6"/>
    <mergeCell ref="F5:F6"/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</mergeCells>
  <printOptions horizontalCentered="1" verticalCentered="1"/>
  <pageMargins left="0.7" right="0.7" top="0.75" bottom="0.75" header="0.3" footer="0.3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2"/>
  <sheetViews>
    <sheetView rightToLeft="1" view="pageBreakPreview" zoomScaleNormal="100" zoomScaleSheetLayoutView="100" workbookViewId="0">
      <selection activeCell="K9" sqref="K9"/>
    </sheetView>
  </sheetViews>
  <sheetFormatPr defaultRowHeight="18.75" x14ac:dyDescent="0.45"/>
  <cols>
    <col min="1" max="1" width="9.140625" style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7" width="17.42578125" style="1" customWidth="1"/>
    <col min="8" max="8" width="18.85546875" style="1" bestFit="1" customWidth="1"/>
    <col min="9" max="9" width="18.140625" style="1" customWidth="1"/>
    <col min="10" max="10" width="17.140625" style="1" customWidth="1"/>
    <col min="11" max="11" width="13.140625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54" t="s">
        <v>0</v>
      </c>
      <c r="D1" s="154"/>
      <c r="E1" s="154"/>
      <c r="F1" s="154"/>
      <c r="G1" s="154"/>
      <c r="H1" s="154"/>
      <c r="I1" s="154"/>
      <c r="J1" s="154"/>
      <c r="K1" s="155"/>
    </row>
    <row r="2" spans="2:11" ht="24" x14ac:dyDescent="0.45">
      <c r="B2" s="30"/>
      <c r="C2" s="138" t="s">
        <v>1</v>
      </c>
      <c r="D2" s="138"/>
      <c r="E2" s="138"/>
      <c r="F2" s="138"/>
      <c r="G2" s="138"/>
      <c r="H2" s="138"/>
      <c r="I2" s="138"/>
      <c r="J2" s="138"/>
      <c r="K2" s="156"/>
    </row>
    <row r="3" spans="2:11" ht="24" x14ac:dyDescent="0.45">
      <c r="B3" s="32" t="s">
        <v>79</v>
      </c>
      <c r="C3" s="157" t="str">
        <f>سهام!C3</f>
        <v>برای ماه منتهی به 1399/07/30</v>
      </c>
      <c r="D3" s="157"/>
      <c r="E3" s="157"/>
      <c r="F3" s="157"/>
      <c r="G3" s="157"/>
      <c r="H3" s="157"/>
      <c r="I3" s="157"/>
      <c r="J3" s="157"/>
      <c r="K3" s="158"/>
    </row>
    <row r="4" spans="2:11" x14ac:dyDescent="0.45">
      <c r="B4" s="133" t="s">
        <v>35</v>
      </c>
      <c r="C4" s="133" t="s">
        <v>36</v>
      </c>
      <c r="D4" s="133" t="s">
        <v>36</v>
      </c>
      <c r="E4" s="133" t="s">
        <v>36</v>
      </c>
      <c r="F4" s="133" t="s">
        <v>36</v>
      </c>
      <c r="G4" s="133" t="str">
        <f>سهام!C4</f>
        <v>1399/06/31</v>
      </c>
      <c r="H4" s="133" t="s">
        <v>4</v>
      </c>
      <c r="I4" s="133" t="s">
        <v>4</v>
      </c>
      <c r="J4" s="133" t="str">
        <f>سهام!J4</f>
        <v>1399/07/30</v>
      </c>
      <c r="K4" s="133" t="s">
        <v>5</v>
      </c>
    </row>
    <row r="5" spans="2:11" ht="39" customHeight="1" x14ac:dyDescent="0.45">
      <c r="B5" s="133" t="s">
        <v>35</v>
      </c>
      <c r="C5" s="133" t="s">
        <v>37</v>
      </c>
      <c r="D5" s="133" t="s">
        <v>38</v>
      </c>
      <c r="E5" s="133" t="s">
        <v>39</v>
      </c>
      <c r="F5" s="133" t="s">
        <v>24</v>
      </c>
      <c r="G5" s="133" t="s">
        <v>40</v>
      </c>
      <c r="H5" s="133" t="s">
        <v>41</v>
      </c>
      <c r="I5" s="133" t="s">
        <v>42</v>
      </c>
      <c r="J5" s="133" t="s">
        <v>40</v>
      </c>
      <c r="K5" s="159" t="s">
        <v>34</v>
      </c>
    </row>
    <row r="6" spans="2:11" s="6" customFormat="1" ht="33.75" customHeight="1" x14ac:dyDescent="0.25">
      <c r="B6" s="3" t="s">
        <v>43</v>
      </c>
      <c r="C6" s="65">
        <v>1349301287911</v>
      </c>
      <c r="D6" s="3" t="s">
        <v>90</v>
      </c>
      <c r="E6" s="3" t="s">
        <v>91</v>
      </c>
      <c r="F6" s="3">
        <v>10</v>
      </c>
      <c r="G6" s="4">
        <v>50989114938</v>
      </c>
      <c r="H6" s="4">
        <v>1237903451151</v>
      </c>
      <c r="I6" s="4">
        <v>1249933082463</v>
      </c>
      <c r="J6" s="4">
        <v>38959483626</v>
      </c>
      <c r="K6" s="87">
        <v>7.7999999999999996E-3</v>
      </c>
    </row>
    <row r="7" spans="2:11" s="6" customFormat="1" ht="33.75" customHeight="1" x14ac:dyDescent="0.25">
      <c r="B7" s="3" t="s">
        <v>96</v>
      </c>
      <c r="C7" s="65">
        <v>200048775001</v>
      </c>
      <c r="D7" s="3" t="s">
        <v>90</v>
      </c>
      <c r="E7" s="3" t="s">
        <v>97</v>
      </c>
      <c r="F7" s="3">
        <v>10</v>
      </c>
      <c r="G7" s="4">
        <v>330632</v>
      </c>
      <c r="H7" s="4">
        <v>2710</v>
      </c>
      <c r="I7" s="4">
        <v>0</v>
      </c>
      <c r="J7" s="4">
        <v>333342</v>
      </c>
      <c r="K7" s="14">
        <v>0</v>
      </c>
    </row>
    <row r="8" spans="2:11" ht="21" x14ac:dyDescent="0.55000000000000004">
      <c r="B8" s="160" t="s">
        <v>66</v>
      </c>
      <c r="C8" s="161"/>
      <c r="D8" s="161"/>
      <c r="E8" s="161"/>
      <c r="F8" s="162"/>
      <c r="G8" s="78">
        <f>SUM(G6:G7)</f>
        <v>50989445570</v>
      </c>
      <c r="H8" s="17">
        <f>SUM(H6:H7)</f>
        <v>1237903453861</v>
      </c>
      <c r="I8" s="17">
        <f>SUM(I6:I7)</f>
        <v>1249933082463</v>
      </c>
      <c r="J8" s="17">
        <f>SUM(J6:J7)</f>
        <v>38959816968</v>
      </c>
      <c r="K8" s="87">
        <v>7.7999999999999996E-3</v>
      </c>
    </row>
    <row r="9" spans="2:11" x14ac:dyDescent="0.45">
      <c r="H9" s="10"/>
    </row>
    <row r="11" spans="2:11" x14ac:dyDescent="0.45">
      <c r="J11" s="73"/>
    </row>
    <row r="12" spans="2:11" x14ac:dyDescent="0.45">
      <c r="K12" s="105"/>
    </row>
  </sheetData>
  <mergeCells count="18">
    <mergeCell ref="H5"/>
    <mergeCell ref="I5"/>
    <mergeCell ref="B8:F8"/>
    <mergeCell ref="H4:I4"/>
    <mergeCell ref="B4:B5"/>
    <mergeCell ref="C5"/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8"/>
  <sheetViews>
    <sheetView rightToLeft="1" view="pageBreakPreview" zoomScale="80" zoomScaleNormal="100" zoomScaleSheetLayoutView="80" workbookViewId="0">
      <selection activeCell="K9" sqref="K9"/>
    </sheetView>
  </sheetViews>
  <sheetFormatPr defaultRowHeight="18.75" x14ac:dyDescent="0.45"/>
  <cols>
    <col min="1" max="1" width="9.140625" style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20.5703125" style="1" bestFit="1" customWidth="1"/>
    <col min="7" max="7" width="12" style="1" bestFit="1" customWidth="1"/>
    <col min="8" max="8" width="20.5703125" style="1" bestFit="1" customWidth="1"/>
    <col min="9" max="9" width="20.7109375" style="1" bestFit="1" customWidth="1"/>
    <col min="10" max="10" width="11.42578125" style="1" bestFit="1" customWidth="1"/>
    <col min="11" max="11" width="20.7109375" style="1" bestFit="1" customWidth="1"/>
    <col min="12" max="12" width="9.140625" style="1" customWidth="1"/>
    <col min="13" max="13" width="9.140625" style="1"/>
    <col min="14" max="14" width="32.140625" style="1" customWidth="1"/>
    <col min="15" max="16384" width="9.140625" style="1"/>
  </cols>
  <sheetData>
    <row r="1" spans="2:11" ht="24" x14ac:dyDescent="0.45">
      <c r="B1" s="163" t="s">
        <v>0</v>
      </c>
      <c r="C1" s="154"/>
      <c r="D1" s="154"/>
      <c r="E1" s="154"/>
      <c r="F1" s="154"/>
      <c r="G1" s="154"/>
      <c r="H1" s="154"/>
      <c r="I1" s="154"/>
      <c r="J1" s="154"/>
      <c r="K1" s="155"/>
    </row>
    <row r="2" spans="2:11" ht="24" x14ac:dyDescent="0.45">
      <c r="B2" s="164" t="s">
        <v>44</v>
      </c>
      <c r="C2" s="138"/>
      <c r="D2" s="138"/>
      <c r="E2" s="138"/>
      <c r="F2" s="138"/>
      <c r="G2" s="138"/>
      <c r="H2" s="138"/>
      <c r="I2" s="138"/>
      <c r="J2" s="138"/>
      <c r="K2" s="156"/>
    </row>
    <row r="3" spans="2:11" ht="24" x14ac:dyDescent="0.45">
      <c r="B3" s="165" t="str">
        <f>سهام!C3</f>
        <v>برای ماه منتهی به 1399/07/30</v>
      </c>
      <c r="C3" s="157"/>
      <c r="D3" s="157"/>
      <c r="E3" s="157"/>
      <c r="F3" s="157"/>
      <c r="G3" s="157"/>
      <c r="H3" s="157"/>
      <c r="I3" s="157"/>
      <c r="J3" s="157"/>
      <c r="K3" s="158"/>
    </row>
    <row r="4" spans="2:11" ht="24" x14ac:dyDescent="0.45">
      <c r="B4" s="32" t="s">
        <v>79</v>
      </c>
      <c r="C4" s="45"/>
      <c r="D4" s="45"/>
      <c r="E4" s="45"/>
      <c r="F4" s="45"/>
      <c r="G4" s="45"/>
      <c r="H4" s="45"/>
      <c r="I4" s="45"/>
      <c r="J4" s="45"/>
      <c r="K4" s="46"/>
    </row>
    <row r="5" spans="2:11" ht="33" customHeight="1" x14ac:dyDescent="0.45">
      <c r="B5" s="133" t="s">
        <v>45</v>
      </c>
      <c r="C5" s="133" t="s">
        <v>45</v>
      </c>
      <c r="D5" s="133" t="s">
        <v>45</v>
      </c>
      <c r="E5" s="133" t="s">
        <v>45</v>
      </c>
      <c r="F5" s="133" t="s">
        <v>46</v>
      </c>
      <c r="G5" s="133" t="s">
        <v>46</v>
      </c>
      <c r="H5" s="133" t="s">
        <v>46</v>
      </c>
      <c r="I5" s="133" t="s">
        <v>47</v>
      </c>
      <c r="J5" s="133" t="s">
        <v>47</v>
      </c>
      <c r="K5" s="133" t="s">
        <v>47</v>
      </c>
    </row>
    <row r="6" spans="2:11" ht="28.5" customHeight="1" x14ac:dyDescent="0.45">
      <c r="B6" s="133" t="s">
        <v>48</v>
      </c>
      <c r="C6" s="133" t="s">
        <v>49</v>
      </c>
      <c r="D6" s="133" t="s">
        <v>23</v>
      </c>
      <c r="E6" s="133" t="s">
        <v>24</v>
      </c>
      <c r="F6" s="133" t="s">
        <v>50</v>
      </c>
      <c r="G6" s="133" t="s">
        <v>51</v>
      </c>
      <c r="H6" s="133" t="s">
        <v>52</v>
      </c>
      <c r="I6" s="133" t="s">
        <v>50</v>
      </c>
      <c r="J6" s="133" t="s">
        <v>51</v>
      </c>
      <c r="K6" s="133" t="s">
        <v>52</v>
      </c>
    </row>
    <row r="7" spans="2:11" ht="28.5" customHeight="1" x14ac:dyDescent="0.45">
      <c r="B7" s="99" t="s">
        <v>43</v>
      </c>
      <c r="C7" s="99">
        <v>1</v>
      </c>
      <c r="D7" s="99">
        <v>0</v>
      </c>
      <c r="E7" s="99">
        <v>10</v>
      </c>
      <c r="F7" s="103">
        <v>48190389</v>
      </c>
      <c r="G7" s="79">
        <v>0</v>
      </c>
      <c r="H7" s="103">
        <v>48190389</v>
      </c>
      <c r="I7" s="103">
        <v>177150279</v>
      </c>
      <c r="J7" s="79">
        <v>0</v>
      </c>
      <c r="K7" s="103">
        <v>177150279</v>
      </c>
    </row>
    <row r="8" spans="2:11" ht="36.75" customHeight="1" x14ac:dyDescent="0.55000000000000004">
      <c r="B8" s="160" t="s">
        <v>66</v>
      </c>
      <c r="C8" s="161"/>
      <c r="D8" s="161"/>
      <c r="E8" s="162"/>
      <c r="F8" s="80">
        <f>SUM(F7:F7)</f>
        <v>48190389</v>
      </c>
      <c r="G8" s="79">
        <v>0</v>
      </c>
      <c r="H8" s="80">
        <f>SUM(H7:H7)</f>
        <v>48190389</v>
      </c>
      <c r="I8" s="80">
        <f>SUM(I7:I7)</f>
        <v>177150279</v>
      </c>
      <c r="J8" s="79">
        <f>SUM(J7:J7)</f>
        <v>0</v>
      </c>
      <c r="K8" s="80">
        <f>SUM(K7:K7)</f>
        <v>177150279</v>
      </c>
    </row>
  </sheetData>
  <mergeCells count="17">
    <mergeCell ref="B8:E8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  <mergeCell ref="C6"/>
    <mergeCell ref="D6"/>
    <mergeCell ref="E6"/>
    <mergeCell ref="B5:E5"/>
  </mergeCells>
  <printOptions horizontalCentered="1" verticalCentered="1"/>
  <pageMargins left="0.7" right="0.7" top="0.75" bottom="0.75" header="0.3" footer="0.3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7"/>
  <sheetViews>
    <sheetView rightToLeft="1" view="pageBreakPreview" zoomScaleNormal="100" zoomScaleSheetLayoutView="100" workbookViewId="0">
      <selection activeCell="G14" sqref="G14"/>
    </sheetView>
  </sheetViews>
  <sheetFormatPr defaultRowHeight="18.75" x14ac:dyDescent="0.45"/>
  <cols>
    <col min="1" max="1" width="9.140625" style="1"/>
    <col min="2" max="2" width="27.42578125" style="1" customWidth="1"/>
    <col min="3" max="3" width="12.42578125" style="1" customWidth="1"/>
    <col min="4" max="4" width="14.7109375" style="1" customWidth="1"/>
    <col min="5" max="5" width="11" style="1" customWidth="1"/>
    <col min="6" max="6" width="16.28515625" style="1" customWidth="1"/>
    <col min="7" max="7" width="14" style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54" t="s">
        <v>0</v>
      </c>
      <c r="D1" s="154"/>
      <c r="E1" s="154"/>
      <c r="F1" s="154"/>
      <c r="G1" s="154"/>
      <c r="H1" s="154"/>
      <c r="I1" s="154"/>
      <c r="J1" s="154"/>
      <c r="K1" s="155"/>
    </row>
    <row r="2" spans="2:11" ht="24" x14ac:dyDescent="0.45">
      <c r="B2" s="30"/>
      <c r="C2" s="138" t="s">
        <v>44</v>
      </c>
      <c r="D2" s="138"/>
      <c r="E2" s="138"/>
      <c r="F2" s="138"/>
      <c r="G2" s="138"/>
      <c r="H2" s="138"/>
      <c r="I2" s="138"/>
      <c r="J2" s="138"/>
      <c r="K2" s="156"/>
    </row>
    <row r="3" spans="2:11" ht="24" x14ac:dyDescent="0.45">
      <c r="B3" s="32" t="s">
        <v>79</v>
      </c>
      <c r="C3" s="157" t="str">
        <f>سهام!C3</f>
        <v>برای ماه منتهی به 1399/07/30</v>
      </c>
      <c r="D3" s="157"/>
      <c r="E3" s="157"/>
      <c r="F3" s="157"/>
      <c r="G3" s="157"/>
      <c r="H3" s="157"/>
      <c r="I3" s="157"/>
      <c r="J3" s="157"/>
      <c r="K3" s="158"/>
    </row>
    <row r="4" spans="2:11" x14ac:dyDescent="0.45">
      <c r="B4" s="133" t="s">
        <v>2</v>
      </c>
      <c r="C4" s="133" t="s">
        <v>53</v>
      </c>
      <c r="D4" s="133" t="s">
        <v>53</v>
      </c>
      <c r="E4" s="133" t="s">
        <v>53</v>
      </c>
      <c r="F4" s="133" t="s">
        <v>46</v>
      </c>
      <c r="G4" s="133" t="s">
        <v>46</v>
      </c>
      <c r="H4" s="133" t="s">
        <v>46</v>
      </c>
      <c r="I4" s="133" t="s">
        <v>47</v>
      </c>
      <c r="J4" s="133" t="s">
        <v>47</v>
      </c>
      <c r="K4" s="133" t="s">
        <v>47</v>
      </c>
    </row>
    <row r="5" spans="2:11" ht="37.5" x14ac:dyDescent="0.45">
      <c r="B5" s="133" t="s">
        <v>2</v>
      </c>
      <c r="C5" s="133" t="s">
        <v>54</v>
      </c>
      <c r="D5" s="20" t="s">
        <v>55</v>
      </c>
      <c r="E5" s="159" t="s">
        <v>56</v>
      </c>
      <c r="F5" s="159" t="s">
        <v>57</v>
      </c>
      <c r="G5" s="159" t="s">
        <v>51</v>
      </c>
      <c r="H5" s="159" t="s">
        <v>58</v>
      </c>
      <c r="I5" s="159" t="s">
        <v>57</v>
      </c>
      <c r="J5" s="159" t="s">
        <v>51</v>
      </c>
      <c r="K5" s="159" t="s">
        <v>58</v>
      </c>
    </row>
    <row r="6" spans="2:11" x14ac:dyDescent="0.45">
      <c r="B6" s="100" t="s">
        <v>77</v>
      </c>
      <c r="C6" s="100">
        <v>0</v>
      </c>
      <c r="D6" s="101">
        <v>0</v>
      </c>
      <c r="E6" s="101">
        <v>0</v>
      </c>
      <c r="F6" s="101">
        <v>0</v>
      </c>
      <c r="G6" s="101">
        <v>0</v>
      </c>
      <c r="H6" s="101">
        <v>0</v>
      </c>
      <c r="I6" s="101"/>
      <c r="J6" s="101"/>
      <c r="K6" s="101"/>
    </row>
    <row r="7" spans="2:11" ht="24" x14ac:dyDescent="0.45">
      <c r="B7" s="166" t="s">
        <v>66</v>
      </c>
      <c r="C7" s="167"/>
      <c r="D7" s="167"/>
      <c r="E7" s="168"/>
      <c r="F7" s="17">
        <f t="shared" ref="F7:K7" si="0">SUM(F6:F6)</f>
        <v>0</v>
      </c>
      <c r="G7" s="17">
        <f t="shared" si="0"/>
        <v>0</v>
      </c>
      <c r="H7" s="17">
        <f t="shared" si="0"/>
        <v>0</v>
      </c>
      <c r="I7" s="17">
        <f t="shared" si="0"/>
        <v>0</v>
      </c>
      <c r="J7" s="17">
        <f t="shared" si="0"/>
        <v>0</v>
      </c>
      <c r="K7" s="17">
        <f t="shared" si="0"/>
        <v>0</v>
      </c>
    </row>
  </sheetData>
  <mergeCells count="16">
    <mergeCell ref="B7:E7"/>
    <mergeCell ref="B4:B5"/>
    <mergeCell ref="C5"/>
    <mergeCell ref="E5"/>
    <mergeCell ref="C4:E4"/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</mergeCells>
  <printOptions horizontalCentered="1" verticalCentered="1"/>
  <pageMargins left="0.7" right="0.7" top="0.75" bottom="0.75" header="0.3" footer="0.3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5"/>
  <sheetViews>
    <sheetView rightToLeft="1" view="pageBreakPreview" topLeftCell="A3" zoomScale="80" zoomScaleNormal="100" zoomScaleSheetLayoutView="80" workbookViewId="0">
      <selection activeCell="J14" sqref="J14"/>
    </sheetView>
  </sheetViews>
  <sheetFormatPr defaultRowHeight="18.75" x14ac:dyDescent="0.45"/>
  <cols>
    <col min="1" max="1" width="9.140625" style="1"/>
    <col min="2" max="2" width="29.140625" style="1" customWidth="1"/>
    <col min="3" max="3" width="13.5703125" style="1" customWidth="1"/>
    <col min="4" max="4" width="19.28515625" style="1" bestFit="1" customWidth="1"/>
    <col min="5" max="5" width="19" style="1" bestFit="1" customWidth="1"/>
    <col min="6" max="6" width="20.140625" style="1" bestFit="1" customWidth="1"/>
    <col min="7" max="7" width="13.85546875" style="1" customWidth="1"/>
    <col min="8" max="8" width="20.42578125" style="1" bestFit="1" customWidth="1"/>
    <col min="9" max="9" width="20" style="1" customWidth="1"/>
    <col min="10" max="10" width="19.140625" style="1" bestFit="1" customWidth="1"/>
    <col min="11" max="11" width="9.140625" style="1" customWidth="1"/>
    <col min="12" max="16384" width="9.140625" style="1"/>
  </cols>
  <sheetData>
    <row r="1" spans="2:10" ht="24" x14ac:dyDescent="0.45">
      <c r="B1" s="163" t="s">
        <v>0</v>
      </c>
      <c r="C1" s="154"/>
      <c r="D1" s="154"/>
      <c r="E1" s="154"/>
      <c r="F1" s="154"/>
      <c r="G1" s="154"/>
      <c r="H1" s="154"/>
      <c r="I1" s="154"/>
      <c r="J1" s="155"/>
    </row>
    <row r="2" spans="2:10" ht="24" x14ac:dyDescent="0.45">
      <c r="B2" s="164" t="s">
        <v>44</v>
      </c>
      <c r="C2" s="138"/>
      <c r="D2" s="138"/>
      <c r="E2" s="138"/>
      <c r="F2" s="138"/>
      <c r="G2" s="138"/>
      <c r="H2" s="138"/>
      <c r="I2" s="138"/>
      <c r="J2" s="156"/>
    </row>
    <row r="3" spans="2:10" ht="24" x14ac:dyDescent="0.45">
      <c r="B3" s="165" t="str">
        <f>سهام!C3</f>
        <v>برای ماه منتهی به 1399/07/30</v>
      </c>
      <c r="C3" s="157"/>
      <c r="D3" s="157"/>
      <c r="E3" s="157"/>
      <c r="F3" s="157"/>
      <c r="G3" s="157"/>
      <c r="H3" s="157"/>
      <c r="I3" s="157"/>
      <c r="J3" s="158"/>
    </row>
    <row r="4" spans="2:10" ht="24" x14ac:dyDescent="0.45">
      <c r="B4" s="32" t="s">
        <v>79</v>
      </c>
      <c r="C4" s="37"/>
      <c r="D4" s="37"/>
      <c r="E4" s="37"/>
      <c r="F4" s="37"/>
      <c r="G4" s="37"/>
      <c r="H4" s="37"/>
      <c r="I4" s="37"/>
      <c r="J4" s="38"/>
    </row>
    <row r="5" spans="2:10" x14ac:dyDescent="0.45">
      <c r="B5" s="133" t="s">
        <v>2</v>
      </c>
      <c r="C5" s="133" t="s">
        <v>46</v>
      </c>
      <c r="D5" s="133" t="s">
        <v>46</v>
      </c>
      <c r="E5" s="133" t="s">
        <v>46</v>
      </c>
      <c r="F5" s="133" t="s">
        <v>46</v>
      </c>
      <c r="G5" s="133" t="s">
        <v>47</v>
      </c>
      <c r="H5" s="133" t="s">
        <v>47</v>
      </c>
      <c r="I5" s="133" t="s">
        <v>47</v>
      </c>
      <c r="J5" s="133" t="s">
        <v>47</v>
      </c>
    </row>
    <row r="6" spans="2:10" ht="37.5" x14ac:dyDescent="0.45">
      <c r="B6" s="133" t="s">
        <v>2</v>
      </c>
      <c r="C6" s="133" t="s">
        <v>6</v>
      </c>
      <c r="D6" s="133" t="s">
        <v>8</v>
      </c>
      <c r="E6" s="133" t="s">
        <v>59</v>
      </c>
      <c r="F6" s="20" t="s">
        <v>60</v>
      </c>
      <c r="G6" s="133" t="s">
        <v>6</v>
      </c>
      <c r="H6" s="19" t="s">
        <v>8</v>
      </c>
      <c r="I6" s="133" t="s">
        <v>59</v>
      </c>
      <c r="J6" s="159" t="s">
        <v>60</v>
      </c>
    </row>
    <row r="7" spans="2:10" ht="27" customHeight="1" x14ac:dyDescent="0.45">
      <c r="B7" s="100" t="s">
        <v>104</v>
      </c>
      <c r="C7" s="101">
        <v>111811</v>
      </c>
      <c r="D7" s="101">
        <v>1244942289</v>
      </c>
      <c r="E7" s="101">
        <v>1590449996</v>
      </c>
      <c r="F7" s="106">
        <v>-345507706</v>
      </c>
      <c r="G7" s="101">
        <v>111811</v>
      </c>
      <c r="H7" s="101">
        <v>1244942289</v>
      </c>
      <c r="I7" s="101">
        <v>2032922771</v>
      </c>
      <c r="J7" s="106">
        <v>-787980481</v>
      </c>
    </row>
    <row r="8" spans="2:10" ht="27" customHeight="1" x14ac:dyDescent="0.45">
      <c r="B8" s="100" t="s">
        <v>102</v>
      </c>
      <c r="C8" s="101">
        <v>1392964</v>
      </c>
      <c r="D8" s="101">
        <v>54311868228</v>
      </c>
      <c r="E8" s="101">
        <v>46714851939</v>
      </c>
      <c r="F8" s="101">
        <v>7597016289</v>
      </c>
      <c r="G8" s="101">
        <v>1392964</v>
      </c>
      <c r="H8" s="101">
        <v>54311868228</v>
      </c>
      <c r="I8" s="101">
        <v>56000083033</v>
      </c>
      <c r="J8" s="106">
        <v>-1688214804</v>
      </c>
    </row>
    <row r="9" spans="2:10" ht="27" customHeight="1" x14ac:dyDescent="0.45">
      <c r="B9" s="100" t="s">
        <v>100</v>
      </c>
      <c r="C9" s="101">
        <v>3028722</v>
      </c>
      <c r="D9" s="101">
        <v>50146492244</v>
      </c>
      <c r="E9" s="101">
        <v>49910717315</v>
      </c>
      <c r="F9" s="101">
        <v>235774929</v>
      </c>
      <c r="G9" s="101">
        <v>3028722</v>
      </c>
      <c r="H9" s="101">
        <v>50146492244</v>
      </c>
      <c r="I9" s="101">
        <v>52542328956</v>
      </c>
      <c r="J9" s="106">
        <v>-2395836711</v>
      </c>
    </row>
    <row r="10" spans="2:10" ht="27" customHeight="1" x14ac:dyDescent="0.45">
      <c r="B10" s="100" t="s">
        <v>103</v>
      </c>
      <c r="C10" s="101">
        <v>2408811</v>
      </c>
      <c r="D10" s="101">
        <v>34984348636</v>
      </c>
      <c r="E10" s="101">
        <v>34802567062</v>
      </c>
      <c r="F10" s="101">
        <v>181781574</v>
      </c>
      <c r="G10" s="101">
        <v>2408811</v>
      </c>
      <c r="H10" s="101">
        <v>34984348636</v>
      </c>
      <c r="I10" s="101">
        <v>37788656087</v>
      </c>
      <c r="J10" s="106">
        <v>-2804307450</v>
      </c>
    </row>
    <row r="11" spans="2:10" ht="27" customHeight="1" x14ac:dyDescent="0.45">
      <c r="B11" s="100" t="s">
        <v>99</v>
      </c>
      <c r="C11" s="101">
        <v>7756840</v>
      </c>
      <c r="D11" s="101">
        <v>68189214990</v>
      </c>
      <c r="E11" s="101">
        <v>75525163448</v>
      </c>
      <c r="F11" s="106">
        <v>-7335948457</v>
      </c>
      <c r="G11" s="101">
        <v>7756840</v>
      </c>
      <c r="H11" s="101">
        <v>68189214990</v>
      </c>
      <c r="I11" s="101">
        <v>75627116303</v>
      </c>
      <c r="J11" s="106">
        <v>-7437901312</v>
      </c>
    </row>
    <row r="12" spans="2:10" ht="27" customHeight="1" x14ac:dyDescent="0.45">
      <c r="B12" s="100" t="s">
        <v>101</v>
      </c>
      <c r="C12" s="101">
        <v>123891271</v>
      </c>
      <c r="D12" s="101">
        <v>4729889525411</v>
      </c>
      <c r="E12" s="101">
        <v>5226697510243</v>
      </c>
      <c r="F12" s="106">
        <v>-496807984831</v>
      </c>
      <c r="G12" s="101">
        <v>123891271</v>
      </c>
      <c r="H12" s="101">
        <v>4729889525411</v>
      </c>
      <c r="I12" s="101">
        <v>5198141356002</v>
      </c>
      <c r="J12" s="106">
        <v>-468251830590</v>
      </c>
    </row>
    <row r="13" spans="2:10" ht="33.75" customHeight="1" x14ac:dyDescent="0.55000000000000004">
      <c r="B13" s="169" t="s">
        <v>66</v>
      </c>
      <c r="C13" s="170"/>
      <c r="D13" s="17">
        <f>SUM(D7:D12)</f>
        <v>4938766391798</v>
      </c>
      <c r="E13" s="17">
        <f>SUM(E7:E12)</f>
        <v>5435241260003</v>
      </c>
      <c r="F13" s="18">
        <f>SUM(F7:F12)</f>
        <v>-496474868202</v>
      </c>
      <c r="G13" s="28"/>
      <c r="H13" s="18">
        <f>SUM(H7:H12)</f>
        <v>4938766391798</v>
      </c>
      <c r="I13" s="18">
        <f>SUM(I7:I12)</f>
        <v>5422132463152</v>
      </c>
      <c r="J13" s="18">
        <f>SUM(J7:J12)</f>
        <v>-483366071348</v>
      </c>
    </row>
    <row r="15" spans="2:10" x14ac:dyDescent="0.45">
      <c r="C15" s="10"/>
      <c r="F15" s="10"/>
      <c r="G15" s="10"/>
    </row>
  </sheetData>
  <sortState ref="B8:J16">
    <sortCondition descending="1" ref="B5"/>
  </sortState>
  <mergeCells count="13">
    <mergeCell ref="B1:J1"/>
    <mergeCell ref="B2:J2"/>
    <mergeCell ref="B3:J3"/>
    <mergeCell ref="B13:C13"/>
    <mergeCell ref="G6"/>
    <mergeCell ref="I6"/>
    <mergeCell ref="J6"/>
    <mergeCell ref="G5:J5"/>
    <mergeCell ref="B5:B6"/>
    <mergeCell ref="C6"/>
    <mergeCell ref="D6"/>
    <mergeCell ref="E6"/>
    <mergeCell ref="C5:F5"/>
  </mergeCells>
  <printOptions horizontalCentered="1" verticalCentered="1"/>
  <pageMargins left="0.7" right="0.7" top="0.75" bottom="0.75" header="0.3" footer="0.3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6"/>
  <sheetViews>
    <sheetView rightToLeft="1" view="pageBreakPreview" topLeftCell="A2" zoomScale="70" zoomScaleNormal="100" zoomScaleSheetLayoutView="70" workbookViewId="0">
      <selection activeCell="J15" sqref="J15"/>
    </sheetView>
  </sheetViews>
  <sheetFormatPr defaultRowHeight="18.75" x14ac:dyDescent="0.45"/>
  <cols>
    <col min="1" max="1" width="9.140625" style="1"/>
    <col min="2" max="2" width="27.140625" style="1" customWidth="1"/>
    <col min="3" max="3" width="10.85546875" style="1" bestFit="1" customWidth="1"/>
    <col min="4" max="4" width="17.5703125" style="1" bestFit="1" customWidth="1"/>
    <col min="5" max="5" width="17.85546875" style="1" bestFit="1" customWidth="1"/>
    <col min="6" max="6" width="19.5703125" style="1" bestFit="1" customWidth="1"/>
    <col min="7" max="7" width="12" style="1" bestFit="1" customWidth="1"/>
    <col min="8" max="8" width="18.5703125" style="1" bestFit="1" customWidth="1"/>
    <col min="9" max="9" width="18.7109375" style="1" bestFit="1" customWidth="1"/>
    <col min="10" max="10" width="19.5703125" style="1" bestFit="1" customWidth="1"/>
    <col min="11" max="11" width="9.140625" style="1" customWidth="1"/>
    <col min="12" max="16384" width="9.140625" style="1"/>
  </cols>
  <sheetData>
    <row r="1" spans="2:10" ht="24" x14ac:dyDescent="0.45">
      <c r="B1" s="171" t="s">
        <v>0</v>
      </c>
      <c r="C1" s="172"/>
      <c r="D1" s="172"/>
      <c r="E1" s="172"/>
      <c r="F1" s="172"/>
      <c r="G1" s="172"/>
      <c r="H1" s="172"/>
      <c r="I1" s="172"/>
      <c r="J1" s="173"/>
    </row>
    <row r="2" spans="2:10" ht="24" x14ac:dyDescent="0.45">
      <c r="B2" s="174" t="s">
        <v>44</v>
      </c>
      <c r="C2" s="175"/>
      <c r="D2" s="175"/>
      <c r="E2" s="175"/>
      <c r="F2" s="175"/>
      <c r="G2" s="175"/>
      <c r="H2" s="175"/>
      <c r="I2" s="175"/>
      <c r="J2" s="176"/>
    </row>
    <row r="3" spans="2:10" ht="24" x14ac:dyDescent="0.45">
      <c r="B3" s="177" t="str">
        <f>سهام!C3</f>
        <v>برای ماه منتهی به 1399/07/30</v>
      </c>
      <c r="C3" s="178"/>
      <c r="D3" s="178"/>
      <c r="E3" s="178"/>
      <c r="F3" s="178"/>
      <c r="G3" s="178"/>
      <c r="H3" s="178"/>
      <c r="I3" s="178"/>
      <c r="J3" s="179"/>
    </row>
    <row r="4" spans="2:10" ht="24" x14ac:dyDescent="0.45">
      <c r="B4" s="36" t="s">
        <v>79</v>
      </c>
      <c r="C4" s="39"/>
      <c r="D4" s="39"/>
      <c r="E4" s="39"/>
      <c r="F4" s="39"/>
      <c r="G4" s="39"/>
      <c r="H4" s="39"/>
      <c r="I4" s="39"/>
      <c r="J4" s="40"/>
    </row>
    <row r="5" spans="2:10" x14ac:dyDescent="0.45">
      <c r="B5" s="133" t="s">
        <v>2</v>
      </c>
      <c r="C5" s="133" t="s">
        <v>46</v>
      </c>
      <c r="D5" s="133" t="s">
        <v>46</v>
      </c>
      <c r="E5" s="133" t="s">
        <v>46</v>
      </c>
      <c r="F5" s="133" t="s">
        <v>46</v>
      </c>
      <c r="G5" s="133" t="s">
        <v>47</v>
      </c>
      <c r="H5" s="133" t="s">
        <v>47</v>
      </c>
      <c r="I5" s="133" t="s">
        <v>47</v>
      </c>
      <c r="J5" s="133" t="s">
        <v>47</v>
      </c>
    </row>
    <row r="6" spans="2:10" x14ac:dyDescent="0.45">
      <c r="B6" s="133" t="s">
        <v>2</v>
      </c>
      <c r="C6" s="133" t="s">
        <v>6</v>
      </c>
      <c r="D6" s="133" t="s">
        <v>85</v>
      </c>
      <c r="E6" s="133" t="s">
        <v>59</v>
      </c>
      <c r="F6" s="133" t="s">
        <v>61</v>
      </c>
      <c r="G6" s="133" t="s">
        <v>6</v>
      </c>
      <c r="H6" s="133" t="s">
        <v>8</v>
      </c>
      <c r="I6" s="133" t="s">
        <v>59</v>
      </c>
      <c r="J6" s="133" t="s">
        <v>61</v>
      </c>
    </row>
    <row r="7" spans="2:10" ht="27.75" customHeight="1" x14ac:dyDescent="0.45">
      <c r="B7" s="83" t="s">
        <v>102</v>
      </c>
      <c r="C7" s="4">
        <v>3247722</v>
      </c>
      <c r="D7" s="4">
        <v>131766966921</v>
      </c>
      <c r="E7" s="4">
        <v>138845543596</v>
      </c>
      <c r="F7" s="50">
        <v>-7078576675</v>
      </c>
      <c r="G7" s="4">
        <v>6947722</v>
      </c>
      <c r="H7" s="4">
        <v>297924974948</v>
      </c>
      <c r="I7" s="4">
        <v>296733046724</v>
      </c>
      <c r="J7" s="50">
        <v>1191928224</v>
      </c>
    </row>
    <row r="8" spans="2:10" ht="27.75" customHeight="1" x14ac:dyDescent="0.45">
      <c r="B8" s="83" t="s">
        <v>89</v>
      </c>
      <c r="C8" s="4">
        <v>0</v>
      </c>
      <c r="D8" s="4">
        <v>0</v>
      </c>
      <c r="E8" s="4">
        <v>0</v>
      </c>
      <c r="F8" s="50">
        <v>0</v>
      </c>
      <c r="G8" s="4">
        <v>1900</v>
      </c>
      <c r="H8" s="4">
        <v>1872489401</v>
      </c>
      <c r="I8" s="4">
        <v>1872700607</v>
      </c>
      <c r="J8" s="50">
        <v>-211206</v>
      </c>
    </row>
    <row r="9" spans="2:10" ht="27.75" customHeight="1" x14ac:dyDescent="0.45">
      <c r="B9" s="83" t="s">
        <v>88</v>
      </c>
      <c r="C9" s="4">
        <v>0</v>
      </c>
      <c r="D9" s="4">
        <v>0</v>
      </c>
      <c r="E9" s="4">
        <v>0</v>
      </c>
      <c r="F9" s="50">
        <v>0</v>
      </c>
      <c r="G9" s="4">
        <v>3800</v>
      </c>
      <c r="H9" s="4">
        <v>3057914576</v>
      </c>
      <c r="I9" s="4">
        <v>3059835209</v>
      </c>
      <c r="J9" s="50">
        <v>-1920633</v>
      </c>
    </row>
    <row r="10" spans="2:10" ht="27.75" customHeight="1" x14ac:dyDescent="0.45">
      <c r="B10" s="83" t="s">
        <v>99</v>
      </c>
      <c r="C10" s="4">
        <v>177277</v>
      </c>
      <c r="D10" s="4">
        <v>1703925027</v>
      </c>
      <c r="E10" s="4">
        <v>1823734520</v>
      </c>
      <c r="F10" s="50">
        <v>-119809493</v>
      </c>
      <c r="G10" s="4">
        <v>5179923</v>
      </c>
      <c r="H10" s="4">
        <v>53551756447</v>
      </c>
      <c r="I10" s="4">
        <v>54007697781</v>
      </c>
      <c r="J10" s="50">
        <v>-455941334</v>
      </c>
    </row>
    <row r="11" spans="2:10" ht="27.75" customHeight="1" x14ac:dyDescent="0.45">
      <c r="B11" s="83" t="s">
        <v>100</v>
      </c>
      <c r="C11" s="4">
        <v>415940</v>
      </c>
      <c r="D11" s="4">
        <v>7003228560</v>
      </c>
      <c r="E11" s="4">
        <v>7498834674</v>
      </c>
      <c r="F11" s="50">
        <v>-495606114</v>
      </c>
      <c r="G11" s="4">
        <v>725940</v>
      </c>
      <c r="H11" s="4">
        <v>12392364511</v>
      </c>
      <c r="I11" s="4">
        <v>13190971939</v>
      </c>
      <c r="J11" s="50">
        <v>-798607428</v>
      </c>
    </row>
    <row r="12" spans="2:10" ht="27.75" customHeight="1" x14ac:dyDescent="0.45">
      <c r="B12" s="83" t="s">
        <v>101</v>
      </c>
      <c r="C12" s="4">
        <v>124100</v>
      </c>
      <c r="D12" s="4">
        <v>5385004881</v>
      </c>
      <c r="E12" s="4">
        <v>5176254613</v>
      </c>
      <c r="F12" s="50">
        <v>208750268</v>
      </c>
      <c r="G12" s="4">
        <v>4585650</v>
      </c>
      <c r="H12" s="4">
        <v>188023437832</v>
      </c>
      <c r="I12" s="4">
        <v>190252253812</v>
      </c>
      <c r="J12" s="50">
        <v>-2228815980</v>
      </c>
    </row>
    <row r="13" spans="2:10" ht="27.75" customHeight="1" x14ac:dyDescent="0.45">
      <c r="B13" s="83" t="s">
        <v>103</v>
      </c>
      <c r="C13" s="4">
        <v>767450</v>
      </c>
      <c r="D13" s="4">
        <v>10780243486</v>
      </c>
      <c r="E13" s="4">
        <v>13491430863</v>
      </c>
      <c r="F13" s="50">
        <v>-2711187377</v>
      </c>
      <c r="G13" s="4">
        <v>967450</v>
      </c>
      <c r="H13" s="4">
        <v>14052366688</v>
      </c>
      <c r="I13" s="4">
        <v>17259619734</v>
      </c>
      <c r="J13" s="50">
        <v>-3207253046</v>
      </c>
    </row>
    <row r="14" spans="2:10" ht="36" customHeight="1" x14ac:dyDescent="0.55000000000000004">
      <c r="B14" s="169" t="s">
        <v>66</v>
      </c>
      <c r="C14" s="170"/>
      <c r="D14" s="17">
        <f>SUM(D7:D13)</f>
        <v>156639368875</v>
      </c>
      <c r="E14" s="17">
        <f>SUM(E7:E13)</f>
        <v>166835798266</v>
      </c>
      <c r="F14" s="18">
        <f>SUM(F7:F13)</f>
        <v>-10196429391</v>
      </c>
      <c r="G14" s="24"/>
      <c r="H14" s="17">
        <f>SUM(H7:H13)</f>
        <v>570875304403</v>
      </c>
      <c r="I14" s="17">
        <f>SUM(I7:I13)</f>
        <v>576376125806</v>
      </c>
      <c r="J14" s="18">
        <f>SUM(J7:J13)</f>
        <v>-5500821403</v>
      </c>
    </row>
    <row r="16" spans="2:10" x14ac:dyDescent="0.45">
      <c r="C16" s="10"/>
      <c r="G16" s="10"/>
    </row>
  </sheetData>
  <sortState ref="B7:J17">
    <sortCondition descending="1" ref="B7"/>
  </sortState>
  <mergeCells count="15">
    <mergeCell ref="B1:J1"/>
    <mergeCell ref="B2:J2"/>
    <mergeCell ref="B3:J3"/>
    <mergeCell ref="B14:C14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L22"/>
  <sheetViews>
    <sheetView rightToLeft="1" view="pageBreakPreview" zoomScale="70" zoomScaleNormal="100" zoomScaleSheetLayoutView="70" workbookViewId="0">
      <selection activeCell="L14" sqref="L14"/>
    </sheetView>
  </sheetViews>
  <sheetFormatPr defaultRowHeight="18.75" x14ac:dyDescent="0.45"/>
  <cols>
    <col min="1" max="1" width="9.140625" style="1"/>
    <col min="2" max="2" width="26.28515625" style="1" customWidth="1"/>
    <col min="3" max="3" width="19.42578125" style="1" customWidth="1"/>
    <col min="4" max="4" width="18.5703125" style="1" bestFit="1" customWidth="1"/>
    <col min="5" max="5" width="22.28515625" style="1" customWidth="1"/>
    <col min="6" max="6" width="18.7109375" style="1" bestFit="1" customWidth="1"/>
    <col min="7" max="7" width="16.85546875" style="1" customWidth="1"/>
    <col min="8" max="8" width="17.85546875" style="1" customWidth="1"/>
    <col min="9" max="9" width="18.85546875" style="1" bestFit="1" customWidth="1"/>
    <col min="10" max="10" width="19.140625" style="1" customWidth="1"/>
    <col min="11" max="11" width="19.42578125" style="1" bestFit="1" customWidth="1"/>
    <col min="12" max="12" width="12" style="1" customWidth="1"/>
    <col min="13" max="13" width="5" style="1" customWidth="1"/>
    <col min="14" max="16384" width="9.140625" style="1"/>
  </cols>
  <sheetData>
    <row r="1" spans="2:12" ht="24" x14ac:dyDescent="0.45">
      <c r="B1" s="33"/>
      <c r="C1" s="172" t="s">
        <v>0</v>
      </c>
      <c r="D1" s="172"/>
      <c r="E1" s="172"/>
      <c r="F1" s="172"/>
      <c r="G1" s="172"/>
      <c r="H1" s="172"/>
      <c r="I1" s="172"/>
      <c r="J1" s="172"/>
      <c r="K1" s="172"/>
      <c r="L1" s="173"/>
    </row>
    <row r="2" spans="2:12" ht="24" x14ac:dyDescent="0.45">
      <c r="B2" s="34"/>
      <c r="C2" s="175" t="s">
        <v>44</v>
      </c>
      <c r="D2" s="175"/>
      <c r="E2" s="175"/>
      <c r="F2" s="175"/>
      <c r="G2" s="175"/>
      <c r="H2" s="175"/>
      <c r="I2" s="175"/>
      <c r="J2" s="175"/>
      <c r="K2" s="175"/>
      <c r="L2" s="176"/>
    </row>
    <row r="3" spans="2:12" ht="24" x14ac:dyDescent="0.45">
      <c r="B3" s="35" t="s">
        <v>79</v>
      </c>
      <c r="C3" s="178" t="str">
        <f>سهام!C3</f>
        <v>برای ماه منتهی به 1399/07/30</v>
      </c>
      <c r="D3" s="178"/>
      <c r="E3" s="178"/>
      <c r="F3" s="178"/>
      <c r="G3" s="178"/>
      <c r="H3" s="178"/>
      <c r="I3" s="178"/>
      <c r="J3" s="178"/>
      <c r="K3" s="178"/>
      <c r="L3" s="179"/>
    </row>
    <row r="4" spans="2:12" x14ac:dyDescent="0.45">
      <c r="B4" s="133" t="s">
        <v>2</v>
      </c>
      <c r="C4" s="180" t="s">
        <v>46</v>
      </c>
      <c r="D4" s="181"/>
      <c r="E4" s="181"/>
      <c r="F4" s="181"/>
      <c r="G4" s="181"/>
      <c r="H4" s="133" t="s">
        <v>47</v>
      </c>
      <c r="I4" s="133" t="s">
        <v>47</v>
      </c>
      <c r="J4" s="133" t="s">
        <v>47</v>
      </c>
      <c r="K4" s="133" t="s">
        <v>47</v>
      </c>
      <c r="L4" s="133" t="s">
        <v>47</v>
      </c>
    </row>
    <row r="5" spans="2:12" ht="73.5" customHeight="1" x14ac:dyDescent="0.45">
      <c r="B5" s="133" t="s">
        <v>2</v>
      </c>
      <c r="C5" s="133" t="s">
        <v>62</v>
      </c>
      <c r="D5" s="133" t="s">
        <v>63</v>
      </c>
      <c r="E5" s="133" t="s">
        <v>64</v>
      </c>
      <c r="F5" s="52" t="s">
        <v>87</v>
      </c>
      <c r="G5" s="159" t="s">
        <v>86</v>
      </c>
      <c r="H5" s="71" t="s">
        <v>62</v>
      </c>
      <c r="I5" s="133" t="s">
        <v>63</v>
      </c>
      <c r="J5" s="133" t="s">
        <v>64</v>
      </c>
      <c r="K5" s="20" t="s">
        <v>87</v>
      </c>
      <c r="L5" s="71" t="s">
        <v>86</v>
      </c>
    </row>
    <row r="6" spans="2:12" ht="32.25" customHeight="1" x14ac:dyDescent="0.45">
      <c r="B6" s="83" t="s">
        <v>101</v>
      </c>
      <c r="C6" s="4">
        <v>0</v>
      </c>
      <c r="D6" s="50">
        <v>-496807984831</v>
      </c>
      <c r="E6" s="50">
        <v>208750268</v>
      </c>
      <c r="F6" s="50">
        <v>-496599234563</v>
      </c>
      <c r="G6" s="69">
        <f>F6/F12</f>
        <v>0.9801211099230438</v>
      </c>
      <c r="H6" s="4">
        <v>0</v>
      </c>
      <c r="I6" s="50">
        <v>-468251830590</v>
      </c>
      <c r="J6" s="50">
        <v>-2228815980</v>
      </c>
      <c r="K6" s="50">
        <v>-470480646570</v>
      </c>
      <c r="L6" s="69">
        <f>K6/K12</f>
        <v>0.96239427381162923</v>
      </c>
    </row>
    <row r="7" spans="2:12" ht="27.75" customHeight="1" x14ac:dyDescent="0.45">
      <c r="B7" s="83" t="s">
        <v>99</v>
      </c>
      <c r="C7" s="4">
        <v>0</v>
      </c>
      <c r="D7" s="50">
        <v>-7335948457</v>
      </c>
      <c r="E7" s="50">
        <v>-119809493</v>
      </c>
      <c r="F7" s="50">
        <v>-7455757950</v>
      </c>
      <c r="G7" s="69">
        <f>F7/F12</f>
        <v>1.4715177246904318E-2</v>
      </c>
      <c r="H7" s="4">
        <v>0</v>
      </c>
      <c r="I7" s="50">
        <v>-7437901312</v>
      </c>
      <c r="J7" s="50">
        <v>-455941334</v>
      </c>
      <c r="K7" s="50">
        <v>-7893842646</v>
      </c>
      <c r="L7" s="69">
        <f>K7/K12</f>
        <v>1.614729323355946E-2</v>
      </c>
    </row>
    <row r="8" spans="2:12" ht="27.75" customHeight="1" x14ac:dyDescent="0.45">
      <c r="B8" s="83" t="s">
        <v>103</v>
      </c>
      <c r="C8" s="4">
        <v>0</v>
      </c>
      <c r="D8" s="50">
        <v>181781574</v>
      </c>
      <c r="E8" s="50">
        <v>-2711187377</v>
      </c>
      <c r="F8" s="50">
        <v>-2529405803</v>
      </c>
      <c r="G8" s="69">
        <f>F8/F12</f>
        <v>4.9922026667313345E-3</v>
      </c>
      <c r="H8" s="4">
        <v>0</v>
      </c>
      <c r="I8" s="50">
        <v>-2804307450</v>
      </c>
      <c r="J8" s="50">
        <v>-3207253046</v>
      </c>
      <c r="K8" s="50">
        <v>-6011560496</v>
      </c>
      <c r="L8" s="69">
        <f>K8/K12</f>
        <v>1.2296980630768218E-2</v>
      </c>
    </row>
    <row r="9" spans="2:12" ht="27.75" customHeight="1" x14ac:dyDescent="0.45">
      <c r="B9" s="83" t="s">
        <v>100</v>
      </c>
      <c r="C9" s="4">
        <v>0</v>
      </c>
      <c r="D9" s="50">
        <v>235774929</v>
      </c>
      <c r="E9" s="50">
        <v>-495606114</v>
      </c>
      <c r="F9" s="50">
        <v>-259831185</v>
      </c>
      <c r="G9" s="69">
        <f>F9/F12</f>
        <v>5.1282002006894367E-4</v>
      </c>
      <c r="H9" s="4">
        <v>0</v>
      </c>
      <c r="I9" s="50">
        <v>-2395836711</v>
      </c>
      <c r="J9" s="50">
        <v>-798607428</v>
      </c>
      <c r="K9" s="50">
        <v>-3194444139</v>
      </c>
      <c r="L9" s="69">
        <f>K9/K12</f>
        <v>6.5344127751008592E-3</v>
      </c>
    </row>
    <row r="10" spans="2:12" ht="27.75" customHeight="1" x14ac:dyDescent="0.45">
      <c r="B10" s="83" t="s">
        <v>104</v>
      </c>
      <c r="C10" s="4">
        <v>0</v>
      </c>
      <c r="D10" s="50">
        <v>-345507706</v>
      </c>
      <c r="E10" s="50">
        <v>0</v>
      </c>
      <c r="F10" s="50">
        <v>-345507706</v>
      </c>
      <c r="G10" s="69">
        <f>F10/F12</f>
        <v>6.8191687123658653E-4</v>
      </c>
      <c r="H10" s="4">
        <v>0</v>
      </c>
      <c r="I10" s="50">
        <v>-787980481</v>
      </c>
      <c r="J10" s="50">
        <v>0</v>
      </c>
      <c r="K10" s="50">
        <v>-787980481</v>
      </c>
      <c r="L10" s="69">
        <f>K10/K12</f>
        <v>1.6118578060934188E-3</v>
      </c>
    </row>
    <row r="11" spans="2:12" ht="27.75" customHeight="1" x14ac:dyDescent="0.45">
      <c r="B11" s="83" t="s">
        <v>102</v>
      </c>
      <c r="C11" s="4">
        <v>0</v>
      </c>
      <c r="D11" s="50">
        <v>7597016289</v>
      </c>
      <c r="E11" s="50">
        <v>-7078576675</v>
      </c>
      <c r="F11" s="50">
        <v>518439614</v>
      </c>
      <c r="G11" s="69">
        <f>F11/F12</f>
        <v>-1.0232267279850008E-3</v>
      </c>
      <c r="H11" s="4">
        <v>0</v>
      </c>
      <c r="I11" s="50">
        <v>-1688214804</v>
      </c>
      <c r="J11" s="50">
        <v>1191928224</v>
      </c>
      <c r="K11" s="50">
        <v>-496286580</v>
      </c>
      <c r="L11" s="69">
        <f>K11/K12</f>
        <v>1.0151817428487877E-3</v>
      </c>
    </row>
    <row r="12" spans="2:12" ht="27.75" customHeight="1" x14ac:dyDescent="0.45">
      <c r="B12" s="84" t="s">
        <v>105</v>
      </c>
      <c r="C12" s="18">
        <f t="shared" ref="C12:H12" si="0">SUM(C6:C11)</f>
        <v>0</v>
      </c>
      <c r="D12" s="18">
        <f>SUM(D6:D11)</f>
        <v>-496474868202</v>
      </c>
      <c r="E12" s="18">
        <f>SUM(E6:E11)</f>
        <v>-10196429391</v>
      </c>
      <c r="F12" s="18">
        <f>SUM(F6:F11)</f>
        <v>-506671297593</v>
      </c>
      <c r="G12" s="25">
        <f>SUM(G6:G11)</f>
        <v>1</v>
      </c>
      <c r="H12" s="18">
        <f t="shared" si="0"/>
        <v>0</v>
      </c>
      <c r="I12" s="18">
        <f>SUM(I6:I11)</f>
        <v>-483366071348</v>
      </c>
      <c r="J12" s="18">
        <f>SUM(J6:J11)</f>
        <v>-5498689564</v>
      </c>
      <c r="K12" s="18">
        <f>SUM(K6:K11)</f>
        <v>-488864760912</v>
      </c>
      <c r="L12" s="25">
        <f>SUM(L6:L11)</f>
        <v>0.99999999999999989</v>
      </c>
    </row>
    <row r="13" spans="2:12" ht="33" hidden="1" customHeight="1" x14ac:dyDescent="0.45">
      <c r="B13" s="111" t="s">
        <v>78</v>
      </c>
      <c r="C13" s="111"/>
      <c r="D13" s="111"/>
      <c r="E13" s="111"/>
      <c r="F13" s="111"/>
      <c r="G13" s="111"/>
      <c r="H13" s="111"/>
      <c r="I13" s="111"/>
      <c r="J13" s="111"/>
      <c r="K13" s="111"/>
      <c r="L13" s="111"/>
    </row>
    <row r="14" spans="2:12" ht="34.5" customHeight="1" x14ac:dyDescent="0.45"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</row>
    <row r="15" spans="2:12" x14ac:dyDescent="0.45">
      <c r="E15" s="23"/>
      <c r="F15" s="21"/>
      <c r="G15" s="51"/>
      <c r="H15" s="10"/>
    </row>
    <row r="16" spans="2:12" x14ac:dyDescent="0.45">
      <c r="E16" s="23"/>
      <c r="F16" s="21"/>
      <c r="G16" s="22"/>
      <c r="I16" s="10"/>
    </row>
    <row r="17" spans="5:9" x14ac:dyDescent="0.45">
      <c r="E17" s="23"/>
      <c r="F17" s="21"/>
      <c r="G17" s="21"/>
    </row>
    <row r="18" spans="5:9" x14ac:dyDescent="0.45">
      <c r="E18" s="23"/>
      <c r="F18" s="21"/>
      <c r="G18" s="22"/>
    </row>
    <row r="19" spans="5:9" x14ac:dyDescent="0.45">
      <c r="E19" s="23"/>
      <c r="F19" s="21"/>
      <c r="G19" s="22"/>
      <c r="I19" s="15"/>
    </row>
    <row r="20" spans="5:9" x14ac:dyDescent="0.45">
      <c r="E20" s="23"/>
      <c r="F20" s="21"/>
      <c r="G20" s="22"/>
    </row>
    <row r="21" spans="5:9" x14ac:dyDescent="0.45">
      <c r="E21" s="23"/>
      <c r="F21" s="21"/>
      <c r="G21" s="21"/>
    </row>
    <row r="22" spans="5:9" x14ac:dyDescent="0.45">
      <c r="F22" s="15"/>
    </row>
  </sheetData>
  <mergeCells count="12">
    <mergeCell ref="C1:L1"/>
    <mergeCell ref="C2:L2"/>
    <mergeCell ref="C3:L3"/>
    <mergeCell ref="C4:G4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5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1"/>
  <sheetViews>
    <sheetView rightToLeft="1" view="pageBreakPreview" topLeftCell="B1" zoomScale="90" zoomScaleNormal="100" zoomScaleSheetLayoutView="90" workbookViewId="0">
      <selection activeCell="J9" sqref="J9"/>
    </sheetView>
  </sheetViews>
  <sheetFormatPr defaultRowHeight="18.75" x14ac:dyDescent="0.45"/>
  <cols>
    <col min="1" max="1" width="9.140625" style="1"/>
    <col min="2" max="2" width="27.85546875" style="1" customWidth="1"/>
    <col min="3" max="3" width="15.42578125" style="1" customWidth="1"/>
    <col min="4" max="4" width="17.5703125" style="1" customWidth="1"/>
    <col min="5" max="5" width="17.85546875" style="1" customWidth="1"/>
    <col min="6" max="6" width="17.85546875" style="1" bestFit="1" customWidth="1"/>
    <col min="7" max="7" width="18.42578125" style="1" bestFit="1" customWidth="1"/>
    <col min="8" max="8" width="17.85546875" style="1" bestFit="1" customWidth="1"/>
    <col min="9" max="9" width="16.5703125" style="1" customWidth="1"/>
    <col min="10" max="10" width="19" style="1" customWidth="1"/>
    <col min="11" max="11" width="9.140625" style="1" customWidth="1"/>
    <col min="12" max="13" width="9.140625" style="1"/>
    <col min="14" max="14" width="16.140625" style="1" customWidth="1"/>
    <col min="15" max="16384" width="9.140625" style="1"/>
  </cols>
  <sheetData>
    <row r="1" spans="2:10" ht="24" x14ac:dyDescent="0.45">
      <c r="B1" s="33"/>
      <c r="C1" s="172" t="s">
        <v>0</v>
      </c>
      <c r="D1" s="172"/>
      <c r="E1" s="172"/>
      <c r="F1" s="172"/>
      <c r="G1" s="172"/>
      <c r="H1" s="172"/>
      <c r="I1" s="172"/>
      <c r="J1" s="173"/>
    </row>
    <row r="2" spans="2:10" ht="24" x14ac:dyDescent="0.45">
      <c r="B2" s="34"/>
      <c r="C2" s="175" t="s">
        <v>44</v>
      </c>
      <c r="D2" s="175"/>
      <c r="E2" s="175"/>
      <c r="F2" s="175"/>
      <c r="G2" s="175"/>
      <c r="H2" s="175"/>
      <c r="I2" s="175"/>
      <c r="J2" s="176"/>
    </row>
    <row r="3" spans="2:10" ht="24" x14ac:dyDescent="0.45">
      <c r="B3" s="36" t="s">
        <v>80</v>
      </c>
      <c r="C3" s="178" t="str">
        <f>سهام!C3</f>
        <v>برای ماه منتهی به 1399/07/30</v>
      </c>
      <c r="D3" s="178"/>
      <c r="E3" s="178"/>
      <c r="F3" s="178"/>
      <c r="G3" s="178"/>
      <c r="H3" s="178"/>
      <c r="I3" s="178"/>
      <c r="J3" s="179"/>
    </row>
    <row r="4" spans="2:10" x14ac:dyDescent="0.45">
      <c r="B4" s="133" t="s">
        <v>48</v>
      </c>
      <c r="C4" s="133" t="s">
        <v>46</v>
      </c>
      <c r="D4" s="133" t="s">
        <v>46</v>
      </c>
      <c r="E4" s="133" t="s">
        <v>46</v>
      </c>
      <c r="F4" s="133" t="s">
        <v>46</v>
      </c>
      <c r="G4" s="133" t="s">
        <v>47</v>
      </c>
      <c r="H4" s="133" t="s">
        <v>47</v>
      </c>
      <c r="I4" s="133" t="s">
        <v>47</v>
      </c>
      <c r="J4" s="133" t="s">
        <v>47</v>
      </c>
    </row>
    <row r="5" spans="2:10" x14ac:dyDescent="0.45">
      <c r="B5" s="133" t="s">
        <v>48</v>
      </c>
      <c r="C5" s="133" t="s">
        <v>65</v>
      </c>
      <c r="D5" s="133" t="s">
        <v>63</v>
      </c>
      <c r="E5" s="133" t="s">
        <v>64</v>
      </c>
      <c r="F5" s="133" t="s">
        <v>66</v>
      </c>
      <c r="G5" s="133" t="s">
        <v>65</v>
      </c>
      <c r="H5" s="133" t="s">
        <v>63</v>
      </c>
      <c r="I5" s="133" t="s">
        <v>64</v>
      </c>
      <c r="J5" s="133" t="s">
        <v>66</v>
      </c>
    </row>
    <row r="6" spans="2:10" ht="24.75" customHeight="1" x14ac:dyDescent="0.45">
      <c r="B6" s="66" t="s">
        <v>89</v>
      </c>
      <c r="C6" s="50">
        <v>0</v>
      </c>
      <c r="D6" s="50">
        <v>0</v>
      </c>
      <c r="E6" s="50">
        <v>0</v>
      </c>
      <c r="F6" s="50">
        <v>0</v>
      </c>
      <c r="G6" s="50">
        <v>0</v>
      </c>
      <c r="H6" s="67">
        <v>0</v>
      </c>
      <c r="I6" s="50">
        <v>-211206</v>
      </c>
      <c r="J6" s="50">
        <v>-211206</v>
      </c>
    </row>
    <row r="7" spans="2:10" ht="24.75" customHeight="1" x14ac:dyDescent="0.45">
      <c r="B7" s="66" t="s">
        <v>88</v>
      </c>
      <c r="C7" s="50">
        <v>0</v>
      </c>
      <c r="D7" s="50">
        <v>0</v>
      </c>
      <c r="E7" s="50">
        <v>0</v>
      </c>
      <c r="F7" s="50">
        <v>0</v>
      </c>
      <c r="G7" s="50">
        <v>0</v>
      </c>
      <c r="H7" s="67">
        <v>0</v>
      </c>
      <c r="I7" s="50">
        <v>-1920633</v>
      </c>
      <c r="J7" s="50">
        <v>-1920633</v>
      </c>
    </row>
    <row r="8" spans="2:10" ht="24" x14ac:dyDescent="0.45">
      <c r="B8" s="5" t="s">
        <v>66</v>
      </c>
      <c r="C8" s="50">
        <f t="shared" ref="C8:H8" si="0">SUM(C6:C7)</f>
        <v>0</v>
      </c>
      <c r="D8" s="50">
        <f t="shared" si="0"/>
        <v>0</v>
      </c>
      <c r="E8" s="50">
        <f>SUM(E6:E7)</f>
        <v>0</v>
      </c>
      <c r="F8" s="50">
        <f>SUM(F6:F7)</f>
        <v>0</v>
      </c>
      <c r="G8" s="104">
        <f t="shared" si="0"/>
        <v>0</v>
      </c>
      <c r="H8" s="67">
        <f t="shared" si="0"/>
        <v>0</v>
      </c>
      <c r="I8" s="50">
        <f>SUM(I6:I7)</f>
        <v>-2131839</v>
      </c>
      <c r="J8" s="50">
        <f>SUM(J6:J7)</f>
        <v>-2131839</v>
      </c>
    </row>
    <row r="9" spans="2:10" x14ac:dyDescent="0.45">
      <c r="D9" s="12"/>
    </row>
    <row r="11" spans="2:10" x14ac:dyDescent="0.45">
      <c r="F11" s="12"/>
      <c r="I11" s="12"/>
    </row>
  </sheetData>
  <sortState ref="B6:J10">
    <sortCondition ref="B6"/>
  </sortState>
  <mergeCells count="14">
    <mergeCell ref="C1:J1"/>
    <mergeCell ref="C2:J2"/>
    <mergeCell ref="C3:J3"/>
    <mergeCell ref="I5"/>
    <mergeCell ref="J5"/>
    <mergeCell ref="G4:J4"/>
    <mergeCell ref="G5"/>
    <mergeCell ref="H5"/>
    <mergeCell ref="B4:B5"/>
    <mergeCell ref="C5"/>
    <mergeCell ref="D5"/>
    <mergeCell ref="E5"/>
    <mergeCell ref="F5"/>
    <mergeCell ref="C4:F4"/>
  </mergeCells>
  <pageMargins left="0.7" right="0.7" top="0.75" bottom="0.75" header="0.3" footer="0.3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B1:G12"/>
  <sheetViews>
    <sheetView rightToLeft="1" view="pageBreakPreview" zoomScaleNormal="100" zoomScaleSheetLayoutView="100" workbookViewId="0">
      <selection activeCell="C15" sqref="C15"/>
    </sheetView>
  </sheetViews>
  <sheetFormatPr defaultRowHeight="18.75" x14ac:dyDescent="0.45"/>
  <cols>
    <col min="1" max="1" width="9.140625" style="1"/>
    <col min="2" max="2" width="26" style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5.28515625" style="1" bestFit="1" customWidth="1"/>
    <col min="8" max="8" width="9.140625" style="1" customWidth="1"/>
    <col min="9" max="16384" width="9.140625" style="1"/>
  </cols>
  <sheetData>
    <row r="1" spans="2:7" ht="24" x14ac:dyDescent="0.45">
      <c r="B1" s="33"/>
      <c r="C1" s="172" t="s">
        <v>0</v>
      </c>
      <c r="D1" s="172"/>
      <c r="E1" s="172"/>
      <c r="F1" s="172"/>
      <c r="G1" s="173"/>
    </row>
    <row r="2" spans="2:7" ht="24" x14ac:dyDescent="0.45">
      <c r="B2" s="34"/>
      <c r="C2" s="175" t="s">
        <v>44</v>
      </c>
      <c r="D2" s="175"/>
      <c r="E2" s="175"/>
      <c r="F2" s="175"/>
      <c r="G2" s="176"/>
    </row>
    <row r="3" spans="2:7" ht="24" x14ac:dyDescent="0.45">
      <c r="B3" s="36" t="s">
        <v>80</v>
      </c>
      <c r="C3" s="178" t="str">
        <f>سهام!C3</f>
        <v>برای ماه منتهی به 1399/07/30</v>
      </c>
      <c r="D3" s="178"/>
      <c r="E3" s="178"/>
      <c r="F3" s="178"/>
      <c r="G3" s="179"/>
    </row>
    <row r="4" spans="2:7" x14ac:dyDescent="0.45">
      <c r="B4" s="133" t="s">
        <v>67</v>
      </c>
      <c r="C4" s="133" t="s">
        <v>67</v>
      </c>
      <c r="D4" s="133" t="s">
        <v>46</v>
      </c>
      <c r="E4" s="133" t="s">
        <v>46</v>
      </c>
      <c r="F4" s="133" t="s">
        <v>47</v>
      </c>
      <c r="G4" s="133" t="s">
        <v>47</v>
      </c>
    </row>
    <row r="5" spans="2:7" x14ac:dyDescent="0.45">
      <c r="B5" s="133" t="s">
        <v>68</v>
      </c>
      <c r="C5" s="133" t="s">
        <v>37</v>
      </c>
      <c r="D5" s="133" t="s">
        <v>69</v>
      </c>
      <c r="E5" s="133" t="s">
        <v>70</v>
      </c>
      <c r="F5" s="133" t="s">
        <v>69</v>
      </c>
      <c r="G5" s="133" t="s">
        <v>70</v>
      </c>
    </row>
    <row r="6" spans="2:7" ht="32.25" customHeight="1" x14ac:dyDescent="0.45">
      <c r="B6" s="3" t="s">
        <v>43</v>
      </c>
      <c r="C6" s="65">
        <v>1349301287911</v>
      </c>
      <c r="D6" s="4">
        <v>48190389</v>
      </c>
      <c r="E6" s="29">
        <f>D6/524780528732</f>
        <v>9.1829605638074906E-5</v>
      </c>
      <c r="F6" s="4">
        <v>177150279</v>
      </c>
      <c r="G6" s="47">
        <f>F6/805399335540</f>
        <v>2.199533463498889E-4</v>
      </c>
    </row>
    <row r="7" spans="2:7" ht="29.25" customHeight="1" x14ac:dyDescent="0.45">
      <c r="B7" s="182" t="s">
        <v>66</v>
      </c>
      <c r="C7" s="183"/>
      <c r="D7" s="101">
        <f>SUM(D6:D6)</f>
        <v>48190389</v>
      </c>
      <c r="E7" s="102">
        <f>SUM(E6:E6)</f>
        <v>9.1829605638074906E-5</v>
      </c>
      <c r="F7" s="101">
        <f>SUM(F6:F6)</f>
        <v>177150279</v>
      </c>
      <c r="G7" s="102">
        <f>SUM(G6)</f>
        <v>2.199533463498889E-4</v>
      </c>
    </row>
    <row r="8" spans="2:7" x14ac:dyDescent="0.45">
      <c r="F8" s="81"/>
    </row>
    <row r="9" spans="2:7" x14ac:dyDescent="0.45">
      <c r="E9" s="113"/>
      <c r="F9" s="114"/>
      <c r="G9" s="113"/>
    </row>
    <row r="10" spans="2:7" x14ac:dyDescent="0.45">
      <c r="D10" s="11"/>
      <c r="E10" s="92"/>
      <c r="F10" s="94"/>
      <c r="G10" s="94"/>
    </row>
    <row r="11" spans="2:7" x14ac:dyDescent="0.45">
      <c r="D11" s="94"/>
      <c r="E11" s="94"/>
      <c r="F11" s="95"/>
      <c r="G11" s="11"/>
    </row>
    <row r="12" spans="2:7" x14ac:dyDescent="0.45">
      <c r="G12" s="48"/>
    </row>
  </sheetData>
  <mergeCells count="13">
    <mergeCell ref="C1:G1"/>
    <mergeCell ref="C2:G2"/>
    <mergeCell ref="C3:G3"/>
    <mergeCell ref="B7:C7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zoomScale="110" zoomScaleNormal="100" zoomScaleSheetLayoutView="110" workbookViewId="0">
      <selection activeCell="C11" sqref="C11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84" t="s">
        <v>0</v>
      </c>
      <c r="B1" s="184"/>
      <c r="C1" s="185"/>
    </row>
    <row r="2" spans="1:3" ht="21" x14ac:dyDescent="0.45">
      <c r="A2" s="184" t="s">
        <v>44</v>
      </c>
      <c r="B2" s="184"/>
      <c r="C2" s="185"/>
    </row>
    <row r="3" spans="1:3" ht="21" x14ac:dyDescent="0.45">
      <c r="A3" s="186" t="str">
        <f>سهام!C3</f>
        <v>برای ماه منتهی به 1399/07/30</v>
      </c>
      <c r="B3" s="186"/>
      <c r="C3" s="187"/>
    </row>
    <row r="4" spans="1:3" ht="21" x14ac:dyDescent="0.45">
      <c r="A4" s="43" t="s">
        <v>80</v>
      </c>
      <c r="B4" s="41"/>
      <c r="C4" s="42"/>
    </row>
    <row r="5" spans="1:3" x14ac:dyDescent="0.45">
      <c r="A5" s="133" t="s">
        <v>71</v>
      </c>
      <c r="B5" s="133" t="s">
        <v>46</v>
      </c>
      <c r="C5" s="133" t="str">
        <f>سهام!J4</f>
        <v>1399/07/30</v>
      </c>
    </row>
    <row r="6" spans="1:3" x14ac:dyDescent="0.45">
      <c r="A6" s="133" t="s">
        <v>71</v>
      </c>
      <c r="B6" s="133" t="s">
        <v>40</v>
      </c>
      <c r="C6" s="133" t="s">
        <v>40</v>
      </c>
    </row>
    <row r="7" spans="1:3" x14ac:dyDescent="0.45">
      <c r="A7" s="2" t="s">
        <v>98</v>
      </c>
      <c r="B7" s="4">
        <v>10239272</v>
      </c>
      <c r="C7" s="4">
        <v>863648338</v>
      </c>
    </row>
    <row r="8" spans="1:3" x14ac:dyDescent="0.45">
      <c r="A8" s="2" t="s">
        <v>72</v>
      </c>
      <c r="B8" s="4">
        <v>0</v>
      </c>
      <c r="C8" s="4">
        <v>0</v>
      </c>
    </row>
    <row r="9" spans="1:3" x14ac:dyDescent="0.45">
      <c r="A9" s="2" t="s">
        <v>73</v>
      </c>
      <c r="B9" s="4">
        <v>0</v>
      </c>
      <c r="C9" s="4">
        <v>0</v>
      </c>
    </row>
    <row r="10" spans="1:3" ht="21" x14ac:dyDescent="0.45">
      <c r="A10" s="18" t="s">
        <v>66</v>
      </c>
      <c r="B10" s="17">
        <f>SUM(B7:B9)</f>
        <v>10239272</v>
      </c>
      <c r="C10" s="17">
        <f>SUM(C7:C9)</f>
        <v>863648338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H14"/>
  <sheetViews>
    <sheetView rightToLeft="1" view="pageBreakPreview" topLeftCell="A4" zoomScale="120" zoomScaleNormal="110" zoomScaleSheetLayoutView="120" workbookViewId="0">
      <selection activeCell="E12" sqref="E12"/>
    </sheetView>
  </sheetViews>
  <sheetFormatPr defaultRowHeight="18.75" x14ac:dyDescent="0.45"/>
  <cols>
    <col min="1" max="1" width="9.140625" style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9.140625" style="1" customWidth="1"/>
    <col min="7" max="7" width="9.140625" style="1"/>
    <col min="8" max="8" width="25.28515625" style="1" customWidth="1"/>
    <col min="9" max="16384" width="9.140625" style="1"/>
  </cols>
  <sheetData>
    <row r="1" spans="2:8" ht="24" customHeight="1" x14ac:dyDescent="0.45">
      <c r="B1" s="188" t="s">
        <v>0</v>
      </c>
      <c r="C1" s="189"/>
      <c r="D1" s="189"/>
      <c r="E1" s="190"/>
    </row>
    <row r="2" spans="2:8" ht="24" customHeight="1" x14ac:dyDescent="0.45">
      <c r="B2" s="191" t="s">
        <v>44</v>
      </c>
      <c r="C2" s="192"/>
      <c r="D2" s="192"/>
      <c r="E2" s="193"/>
    </row>
    <row r="3" spans="2:8" ht="24" customHeight="1" x14ac:dyDescent="0.45">
      <c r="B3" s="194" t="str">
        <f>سهام!C3</f>
        <v>برای ماه منتهی به 1399/07/30</v>
      </c>
      <c r="C3" s="178"/>
      <c r="D3" s="178"/>
      <c r="E3" s="195"/>
    </row>
    <row r="4" spans="2:8" ht="24" customHeight="1" x14ac:dyDescent="0.45">
      <c r="B4" s="62" t="s">
        <v>80</v>
      </c>
      <c r="C4" s="43"/>
      <c r="D4" s="44"/>
      <c r="E4" s="63"/>
    </row>
    <row r="5" spans="2:8" x14ac:dyDescent="0.45">
      <c r="B5" s="197" t="s">
        <v>48</v>
      </c>
      <c r="C5" s="70" t="s">
        <v>81</v>
      </c>
      <c r="D5" s="133" t="s">
        <v>40</v>
      </c>
      <c r="E5" s="135" t="s">
        <v>12</v>
      </c>
    </row>
    <row r="6" spans="2:8" x14ac:dyDescent="0.45">
      <c r="B6" s="64" t="s">
        <v>74</v>
      </c>
      <c r="C6" s="16" t="s">
        <v>82</v>
      </c>
      <c r="D6" s="106">
        <v>-506671297593</v>
      </c>
      <c r="E6" s="85">
        <f>ABS(D6)/4947314944927</f>
        <v>0.10241339054279193</v>
      </c>
      <c r="H6" s="93"/>
    </row>
    <row r="7" spans="2:8" x14ac:dyDescent="0.45">
      <c r="B7" s="64" t="s">
        <v>75</v>
      </c>
      <c r="C7" s="16" t="s">
        <v>83</v>
      </c>
      <c r="D7" s="106">
        <v>0</v>
      </c>
      <c r="E7" s="85">
        <f>ABS(D7)/4947314944927</f>
        <v>0</v>
      </c>
      <c r="H7" s="88"/>
    </row>
    <row r="8" spans="2:8" ht="19.5" thickBot="1" x14ac:dyDescent="0.5">
      <c r="B8" s="74" t="s">
        <v>76</v>
      </c>
      <c r="C8" s="82" t="s">
        <v>84</v>
      </c>
      <c r="D8" s="75">
        <v>48190389</v>
      </c>
      <c r="E8" s="86">
        <f>ABS(D8)/4947314944927</f>
        <v>9.7407158299907011E-6</v>
      </c>
      <c r="H8" s="10"/>
    </row>
    <row r="9" spans="2:8" ht="19.5" thickBot="1" x14ac:dyDescent="0.5">
      <c r="B9" s="198" t="s">
        <v>66</v>
      </c>
      <c r="C9" s="199"/>
      <c r="D9" s="115">
        <f>SUM(D6:D8)</f>
        <v>-506623107204</v>
      </c>
      <c r="E9" s="89">
        <f>SUM(E6:E8)</f>
        <v>0.10242313125862192</v>
      </c>
      <c r="H9" s="10"/>
    </row>
    <row r="10" spans="2:8" x14ac:dyDescent="0.45">
      <c r="B10" s="196" t="s">
        <v>109</v>
      </c>
      <c r="C10" s="196"/>
      <c r="D10" s="196"/>
      <c r="E10" s="196"/>
    </row>
    <row r="12" spans="2:8" x14ac:dyDescent="0.45">
      <c r="D12" s="10"/>
      <c r="E12" s="10"/>
    </row>
    <row r="13" spans="2:8" x14ac:dyDescent="0.45">
      <c r="D13" s="15"/>
    </row>
    <row r="14" spans="2:8" x14ac:dyDescent="0.45">
      <c r="D14" s="10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زینب یعقوبی</cp:lastModifiedBy>
  <cp:lastPrinted>2020-07-27T06:00:06Z</cp:lastPrinted>
  <dcterms:created xsi:type="dcterms:W3CDTF">2018-12-22T09:13:23Z</dcterms:created>
  <dcterms:modified xsi:type="dcterms:W3CDTF">2020-10-31T13:24:21Z</dcterms:modified>
</cp:coreProperties>
</file>