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9\شهریور ماه\"/>
    </mc:Choice>
  </mc:AlternateContent>
  <bookViews>
    <workbookView xWindow="0" yWindow="0" windowWidth="20400" windowHeight="64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مشارکت'!$A$1:$U$10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'!$A$1:$L$9</definedName>
    <definedName name="_xlnm.Print_Area" localSheetId="8">'درآمد ناشی از تغییر قیمت اوراق '!$A$1:$K$14</definedName>
    <definedName name="_xlnm.Print_Area" localSheetId="9">'درآمد ناشی از فروش '!$A$1:$K$15</definedName>
    <definedName name="_xlnm.Print_Area" localSheetId="5">'سپرده '!$A$1:$L$9</definedName>
    <definedName name="_xlnm.Print_Area" localSheetId="11">'سرمایه‌گذاری در اوراق بهادار '!$A$1:$K$9</definedName>
    <definedName name="_xlnm.Print_Area" localSheetId="10">'سرمایه‌گذاری در سهام '!$A$1:$M$14</definedName>
    <definedName name="_xlnm.Print_Area" localSheetId="6">'سود اوراق بهادار و سپرده بانکی '!$A$1:$L$10</definedName>
    <definedName name="_xlnm.Print_Area" localSheetId="0">سهام!$A$1:$O$14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D13" i="1" l="1"/>
  <c r="E9" i="15" l="1"/>
  <c r="D9" i="15"/>
  <c r="C10" i="14"/>
  <c r="B10" i="14"/>
  <c r="F7" i="13"/>
  <c r="D7" i="13"/>
  <c r="J8" i="12"/>
  <c r="I8" i="12"/>
  <c r="F8" i="12"/>
  <c r="E8" i="12"/>
  <c r="L12" i="11"/>
  <c r="K12" i="11"/>
  <c r="J12" i="11"/>
  <c r="I12" i="11"/>
  <c r="G12" i="11"/>
  <c r="F12" i="11"/>
  <c r="E12" i="11"/>
  <c r="D12" i="11"/>
  <c r="J14" i="10"/>
  <c r="I14" i="10"/>
  <c r="H14" i="10"/>
  <c r="F14" i="10"/>
  <c r="E14" i="10"/>
  <c r="D14" i="10"/>
  <c r="J13" i="9"/>
  <c r="I13" i="9"/>
  <c r="H13" i="9"/>
  <c r="F13" i="9"/>
  <c r="E13" i="9"/>
  <c r="D13" i="9"/>
  <c r="K8" i="7"/>
  <c r="I8" i="7"/>
  <c r="H8" i="7"/>
  <c r="F8" i="7"/>
  <c r="J8" i="6"/>
  <c r="I8" i="6"/>
  <c r="H8" i="6"/>
  <c r="G8" i="6"/>
  <c r="O9" i="3"/>
  <c r="N9" i="3"/>
  <c r="K9" i="3"/>
  <c r="J9" i="3"/>
  <c r="I9" i="3"/>
  <c r="J12" i="1"/>
  <c r="J11" i="1"/>
  <c r="J10" i="1"/>
  <c r="J9" i="1"/>
  <c r="J8" i="1"/>
  <c r="J7" i="1"/>
  <c r="M13" i="1"/>
  <c r="L13" i="1"/>
  <c r="I13" i="1"/>
  <c r="G13" i="1"/>
  <c r="E13" i="1"/>
  <c r="G6" i="13" l="1"/>
  <c r="E6" i="13"/>
  <c r="E8" i="15" l="1"/>
  <c r="E7" i="15"/>
  <c r="E6" i="15"/>
  <c r="H12" i="11" l="1"/>
  <c r="D8" i="12"/>
  <c r="C8" i="12"/>
  <c r="H8" i="12"/>
  <c r="G8" i="12"/>
  <c r="K7" i="8"/>
  <c r="J7" i="8"/>
  <c r="I7" i="8"/>
  <c r="S9" i="3"/>
  <c r="Q9" i="3"/>
  <c r="P9" i="3"/>
  <c r="G7" i="13" l="1"/>
  <c r="E7" i="13"/>
  <c r="L11" i="11" l="1"/>
  <c r="G11" i="11"/>
  <c r="H7" i="8"/>
  <c r="G7" i="8"/>
  <c r="F7" i="8"/>
  <c r="J8" i="7"/>
  <c r="R9" i="3"/>
  <c r="C12" i="11"/>
  <c r="L10" i="11" l="1"/>
  <c r="L9" i="11"/>
  <c r="L6" i="11"/>
  <c r="G8" i="11" l="1"/>
  <c r="L7" i="11"/>
  <c r="L8" i="11"/>
  <c r="G9" i="11"/>
  <c r="G6" i="11"/>
  <c r="G10" i="11"/>
  <c r="G7" i="1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<sst xmlns="http://schemas.openxmlformats.org/spreadsheetml/2006/main" count="447" uniqueCount="123">
  <si>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</si>
  <si>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</si>
  <si>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</si>
  <si>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</si>
  <si>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</si>
  <si>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</si>
  <si>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</si>
  <si>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</si>
  <si>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</si>
  <si>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</si>
  <si>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</si>
  <si>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</si>
  <si>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</si>
  <si>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</si>
  <si>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</si>
  <si>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</si>
  <si>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</si>
  <si>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</si>
  <si>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</si>
  <si>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</si>
  <si>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</si>
  <si>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</si>
  <si>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</si>
  <si>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</si>
  <si>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</si>
  <si>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</si>
  <si>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</si>
  <si>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</si>
  <si>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</si>
  <si>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</si>
  <si>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</si>
  <si>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</si>
  <si>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</si>
  <si>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</si>
  <si>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</si>
  <si>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</si>
  <si>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</si>
  <si>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</si>
  <si>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</si>
  <si>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</si>
  <si>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</si>
  <si>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</si>
  <si>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</si>
  <si>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</si>
  <si>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</si>
  <si>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</si>
  <si>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</si>
  <si>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</si>
  <si>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</si>
  <si>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</si>
  <si>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</si>
  <si>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</si>
  <si>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</si>
  <si>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</si>
  <si>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</si>
  <si>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</si>
  <si>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</si>
  <si>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</si>
  <si>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</si>
  <si>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</si>
  <si>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</si>
  <si>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</si>
  <si>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</si>
  <si>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</si>
  <si>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</si>
  <si>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</si>
  <si>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</si>
  <si>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</si>
  <si>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</si>
  <si>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</si>
  <si>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</si>
  <si>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</si>
  <si>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</si>
  <si>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</si>
  <si>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</si>
  <si>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</si>
  <si>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</si>
  <si>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</si>
  <si>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</si>
  <si>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</si>
  <si>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</si>
  <si>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</si>
  <si>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</si>
  <si>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</si>
  <si>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</si>
  <si>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</si>
  <si>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</si>
  <si>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</si>
  <si>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</si>
  <si>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</si>
  <si>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بله</t>
  </si>
  <si>
    <t>1398/03/19</t>
  </si>
  <si>
    <t>1397/04/11</t>
  </si>
  <si>
    <t>1400/08/24</t>
  </si>
  <si>
    <t>1399/06/25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</si>
  <si>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</si>
  <si>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</si>
  <si>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</si>
  <si>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</si>
  <si>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</si>
  <si>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</si>
  <si>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</si>
  <si>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</si>
  <si>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</si>
  <si>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</si>
  <si>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</si>
  <si>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</si>
  <si>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</si>
  <si>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</si>
  <si>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</si>
  <si>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1399/05/31</t>
  </si>
  <si>
    <t>جمع کل</t>
  </si>
  <si>
    <t>برای ماه منتهی به 1399/06/31</t>
  </si>
  <si>
    <t>1399/06/31</t>
  </si>
  <si>
    <t>95.17%</t>
  </si>
  <si>
    <t>1.64%</t>
  </si>
  <si>
    <t>0.68%</t>
  </si>
  <si>
    <t>0.65%</t>
  </si>
  <si>
    <t>0.35%</t>
  </si>
  <si>
    <t>0.04%</t>
  </si>
  <si>
    <t>0.00%</t>
  </si>
  <si>
    <t>1.15%</t>
  </si>
  <si>
    <t>*مبلغ کل دارایی ها در تاریخ افشای گزارش 4/388/747/153/200 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</si>
</sst>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6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0" xfId="0" applyFont="1" applyBorder="1"/>
    <xf numFmtId="3" fontId="5" fillId="0" borderId="29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29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1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9" xfId="0" applyNumberFormat="1" applyFont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3" fontId="5" fillId="3" borderId="39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3" fontId="5" fillId="2" borderId="29" xfId="0" applyNumberFormat="1" applyFont="1" applyFill="1" applyBorder="1" applyAlignment="1">
      <alignment horizontal="center" vertical="center"/>
    </xf>
    <xf numFmtId="10" fontId="1" fillId="0" borderId="31" xfId="0" applyNumberFormat="1" applyFont="1" applyBorder="1" applyAlignment="1">
      <alignment horizontal="center" vertical="center"/>
    </xf>
    <xf numFmtId="3" fontId="1" fillId="0" borderId="40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3" fontId="17" fillId="0" borderId="32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9" fontId="17" fillId="0" borderId="1" xfId="2" applyFont="1" applyBorder="1" applyAlignment="1">
      <alignment horizontal="center" vertical="center"/>
    </xf>
    <xf numFmtId="9" fontId="3" fillId="0" borderId="21" xfId="2" applyFont="1" applyBorder="1" applyAlignment="1">
      <alignment horizontal="center" vertical="center"/>
    </xf>
    <xf numFmtId="10" fontId="8" fillId="0" borderId="24" xfId="0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1" fontId="3" fillId="0" borderId="23" xfId="1" applyNumberFormat="1" applyFont="1" applyBorder="1" applyAlignment="1">
      <alignment horizontal="center" vertical="center"/>
    </xf>
    <xf numFmtId="10" fontId="1" fillId="0" borderId="32" xfId="0" applyNumberFormat="1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3" fontId="5" fillId="3" borderId="41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1"/>
  <sheetViews>
    <sheetView rightToLeft="1" tabSelected="1" view="pageBreakPreview" zoomScale="70" zoomScaleNormal="90" zoomScaleSheetLayoutView="70" workbookViewId="0">
      <selection activeCell="J7" sqref="J7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7.8554687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710937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6" ht="26.25" x14ac:dyDescent="0.45">
      <c r="B1" s="53"/>
      <c r="C1" s="124" t="s">
        <v>0</v>
      </c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5"/>
    </row>
    <row r="2" spans="2:16" ht="26.25" x14ac:dyDescent="0.45">
      <c r="B2" s="54"/>
      <c r="C2" s="130" t="s">
        <v>1</v>
      </c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1"/>
    </row>
    <row r="3" spans="2:16" ht="26.25" x14ac:dyDescent="0.45">
      <c r="B3" s="55" t="s">
        <v>79</v>
      </c>
      <c r="C3" s="132" t="s">
        <v>112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3"/>
    </row>
    <row r="4" spans="2:16" ht="24.75" customHeight="1" x14ac:dyDescent="0.45">
      <c r="B4" s="134" t="s">
        <v>2</v>
      </c>
      <c r="C4" s="137" t="s">
        <v>110</v>
      </c>
      <c r="D4" s="137" t="s">
        <v>3</v>
      </c>
      <c r="E4" s="137" t="s">
        <v>3</v>
      </c>
      <c r="F4" s="137" t="s">
        <v>4</v>
      </c>
      <c r="G4" s="137" t="s">
        <v>4</v>
      </c>
      <c r="H4" s="137" t="s">
        <v>4</v>
      </c>
      <c r="I4" s="137" t="s">
        <v>4</v>
      </c>
      <c r="J4" s="137" t="s">
        <v>113</v>
      </c>
      <c r="K4" s="137" t="s">
        <v>5</v>
      </c>
      <c r="L4" s="137" t="s">
        <v>5</v>
      </c>
      <c r="M4" s="137" t="s">
        <v>5</v>
      </c>
      <c r="N4" s="139" t="s">
        <v>5</v>
      </c>
    </row>
    <row r="5" spans="2:16" ht="26.25" customHeight="1" x14ac:dyDescent="0.45">
      <c r="B5" s="135"/>
      <c r="C5" s="137" t="s">
        <v>6</v>
      </c>
      <c r="D5" s="137" t="s">
        <v>7</v>
      </c>
      <c r="E5" s="137" t="s">
        <v>8</v>
      </c>
      <c r="F5" s="137" t="s">
        <v>9</v>
      </c>
      <c r="G5" s="137" t="s">
        <v>9</v>
      </c>
      <c r="H5" s="137" t="s">
        <v>10</v>
      </c>
      <c r="I5" s="137" t="s">
        <v>10</v>
      </c>
      <c r="J5" s="137" t="s">
        <v>6</v>
      </c>
      <c r="K5" s="137" t="s">
        <v>11</v>
      </c>
      <c r="L5" s="137" t="s">
        <v>7</v>
      </c>
      <c r="M5" s="137" t="s">
        <v>8</v>
      </c>
      <c r="N5" s="138" t="s">
        <v>12</v>
      </c>
    </row>
    <row r="6" spans="2:16" ht="29.25" customHeight="1" x14ac:dyDescent="0.45">
      <c r="B6" s="136"/>
      <c r="C6" s="137" t="s">
        <v>6</v>
      </c>
      <c r="D6" s="137" t="s">
        <v>7</v>
      </c>
      <c r="E6" s="137" t="s">
        <v>8</v>
      </c>
      <c r="F6" s="137" t="s">
        <v>6</v>
      </c>
      <c r="G6" s="137" t="s">
        <v>7</v>
      </c>
      <c r="H6" s="137" t="s">
        <v>6</v>
      </c>
      <c r="I6" s="137" t="s">
        <v>13</v>
      </c>
      <c r="J6" s="137" t="s">
        <v>6</v>
      </c>
      <c r="K6" s="137" t="s">
        <v>11</v>
      </c>
      <c r="L6" s="137" t="s">
        <v>7</v>
      </c>
      <c r="M6" s="137" t="s">
        <v>8</v>
      </c>
      <c r="N6" s="138" t="s">
        <v>12</v>
      </c>
    </row>
    <row r="7" spans="2:16" ht="31.5" customHeight="1" x14ac:dyDescent="0.45">
      <c r="B7" s="56" t="s">
        <v>106</v>
      </c>
      <c r="C7" s="4">
        <v>62190651</v>
      </c>
      <c r="D7" s="4">
        <v>2244360521105</v>
      </c>
      <c r="E7" s="4">
        <v>2607389342870.8599</v>
      </c>
      <c r="F7" s="102">
        <v>42896797</v>
      </c>
      <c r="G7" s="4">
        <v>1770955330710</v>
      </c>
      <c r="H7" s="4">
        <v>4461550</v>
      </c>
      <c r="I7" s="4">
        <v>182638432951</v>
      </c>
      <c r="J7" s="13">
        <f t="shared" ref="J7:J12" si="0">C7+F7-H7</f>
        <v>100625898</v>
      </c>
      <c r="K7" s="13">
        <v>42090</v>
      </c>
      <c r="L7" s="4">
        <v>3851628398047</v>
      </c>
      <c r="M7" s="4">
        <v>4221824828622.5498</v>
      </c>
      <c r="N7" s="91" t="s">
        <v>114</v>
      </c>
    </row>
    <row r="8" spans="2:16" ht="31.5" customHeight="1" x14ac:dyDescent="0.45">
      <c r="B8" s="56" t="s">
        <v>107</v>
      </c>
      <c r="C8" s="4">
        <v>1030706</v>
      </c>
      <c r="D8" s="4">
        <v>42039029079</v>
      </c>
      <c r="E8" s="4">
        <v>40268542172.842903</v>
      </c>
      <c r="F8" s="102">
        <v>4479980</v>
      </c>
      <c r="G8" s="4">
        <v>199625671391</v>
      </c>
      <c r="H8" s="4">
        <v>3700000</v>
      </c>
      <c r="I8" s="4">
        <v>166158008027</v>
      </c>
      <c r="J8" s="13">
        <f t="shared" si="0"/>
        <v>1810686</v>
      </c>
      <c r="K8" s="13">
        <v>40291</v>
      </c>
      <c r="L8" s="4">
        <v>82009435442</v>
      </c>
      <c r="M8" s="4">
        <v>72721479341.993805</v>
      </c>
      <c r="N8" s="91" t="s">
        <v>115</v>
      </c>
    </row>
    <row r="9" spans="2:16" ht="31.5" customHeight="1" x14ac:dyDescent="0.45">
      <c r="B9" s="56" t="s">
        <v>105</v>
      </c>
      <c r="C9" s="4">
        <v>1479451</v>
      </c>
      <c r="D9" s="4">
        <v>30857760228</v>
      </c>
      <c r="E9" s="4">
        <v>27533182820.257401</v>
      </c>
      <c r="F9" s="102">
        <v>649035</v>
      </c>
      <c r="G9" s="4">
        <v>11134852599</v>
      </c>
      <c r="H9" s="4">
        <v>310000</v>
      </c>
      <c r="I9" s="4">
        <v>5389135951</v>
      </c>
      <c r="J9" s="13">
        <f t="shared" si="0"/>
        <v>1818486</v>
      </c>
      <c r="K9" s="13">
        <v>16740</v>
      </c>
      <c r="L9" s="4">
        <v>35760594422</v>
      </c>
      <c r="M9" s="4">
        <v>30344286513.597099</v>
      </c>
      <c r="N9" s="91" t="s">
        <v>116</v>
      </c>
    </row>
    <row r="10" spans="2:16" ht="31.5" customHeight="1" x14ac:dyDescent="0.45">
      <c r="B10" s="56" t="s">
        <v>104</v>
      </c>
      <c r="C10" s="4">
        <v>3489118</v>
      </c>
      <c r="D10" s="4">
        <v>43331577826</v>
      </c>
      <c r="E10" s="4">
        <v>37287431463.623001</v>
      </c>
      <c r="F10" s="102">
        <v>4318218</v>
      </c>
      <c r="G10" s="4">
        <v>43892430987</v>
      </c>
      <c r="H10" s="4">
        <v>5002646</v>
      </c>
      <c r="I10" s="4">
        <v>51847831420</v>
      </c>
      <c r="J10" s="13">
        <f t="shared" si="0"/>
        <v>2804690</v>
      </c>
      <c r="K10" s="13">
        <v>10335</v>
      </c>
      <c r="L10" s="4">
        <v>30108452551</v>
      </c>
      <c r="M10" s="4">
        <v>28893946334.089199</v>
      </c>
      <c r="N10" s="91" t="s">
        <v>117</v>
      </c>
    </row>
    <row r="11" spans="2:16" ht="32.25" customHeight="1" x14ac:dyDescent="0.45">
      <c r="B11" s="56" t="s">
        <v>108</v>
      </c>
      <c r="C11" s="4">
        <v>760543</v>
      </c>
      <c r="D11" s="4">
        <v>17170435129</v>
      </c>
      <c r="E11" s="4">
        <v>14586139271.354601</v>
      </c>
      <c r="F11" s="4">
        <v>460000</v>
      </c>
      <c r="G11" s="4">
        <v>7702087091</v>
      </c>
      <c r="H11" s="4">
        <v>200000</v>
      </c>
      <c r="I11" s="4">
        <v>3272123202</v>
      </c>
      <c r="J11" s="13">
        <f t="shared" si="0"/>
        <v>1020543</v>
      </c>
      <c r="K11" s="13">
        <v>15270</v>
      </c>
      <c r="L11" s="4">
        <v>20605109348</v>
      </c>
      <c r="M11" s="4">
        <v>15533948466.380899</v>
      </c>
      <c r="N11" s="92" t="s">
        <v>118</v>
      </c>
      <c r="P11" s="23"/>
    </row>
    <row r="12" spans="2:16" ht="32.25" customHeight="1" thickBot="1" x14ac:dyDescent="0.5">
      <c r="B12" s="108" t="s">
        <v>109</v>
      </c>
      <c r="C12" s="75">
        <v>111811</v>
      </c>
      <c r="D12" s="75">
        <v>1301703662</v>
      </c>
      <c r="E12" s="75">
        <v>2032922771.0131199</v>
      </c>
      <c r="F12" s="75">
        <v>0</v>
      </c>
      <c r="G12" s="75">
        <v>0</v>
      </c>
      <c r="H12" s="75">
        <v>0</v>
      </c>
      <c r="I12" s="75">
        <v>0</v>
      </c>
      <c r="J12" s="13">
        <f t="shared" si="0"/>
        <v>111811</v>
      </c>
      <c r="K12" s="109">
        <v>14270</v>
      </c>
      <c r="L12" s="75">
        <v>1301703662</v>
      </c>
      <c r="M12" s="75">
        <v>1590449996.8397601</v>
      </c>
      <c r="N12" s="110" t="s">
        <v>119</v>
      </c>
    </row>
    <row r="13" spans="2:16" ht="36.75" customHeight="1" thickBot="1" x14ac:dyDescent="0.5">
      <c r="B13" s="126" t="s">
        <v>66</v>
      </c>
      <c r="C13" s="127"/>
      <c r="D13" s="97">
        <f>SUM(D7:D12)</f>
        <v>2379061027029</v>
      </c>
      <c r="E13" s="98">
        <f>SUM(E7:E12)</f>
        <v>2729097561369.9507</v>
      </c>
      <c r="F13" s="99"/>
      <c r="G13" s="98">
        <f>SUM(G7:G12)</f>
        <v>2033310372778</v>
      </c>
      <c r="H13" s="99"/>
      <c r="I13" s="97">
        <f>SUM(I7:I12)</f>
        <v>409305531551</v>
      </c>
      <c r="J13" s="128"/>
      <c r="K13" s="129"/>
      <c r="L13" s="98">
        <f>SUM(L7:L12)</f>
        <v>4021413693472</v>
      </c>
      <c r="M13" s="111">
        <f>SUM(M7:M12)</f>
        <v>4370908939275.4507</v>
      </c>
      <c r="N13" s="123">
        <v>0.98529999999999995</v>
      </c>
    </row>
    <row r="14" spans="2:16" x14ac:dyDescent="0.45">
      <c r="J14" s="11"/>
      <c r="L14" s="10"/>
    </row>
    <row r="15" spans="2:16" x14ac:dyDescent="0.45">
      <c r="E15" s="49"/>
      <c r="I15" s="11"/>
      <c r="J15" s="11"/>
      <c r="K15" s="10"/>
      <c r="M15" s="10"/>
    </row>
    <row r="16" spans="2:16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H11" sqref="H11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7"/>
      <c r="C1" s="140" t="s">
        <v>0</v>
      </c>
      <c r="D1" s="140"/>
      <c r="E1" s="140"/>
      <c r="F1" s="140"/>
      <c r="G1" s="140"/>
      <c r="H1" s="140"/>
      <c r="I1" s="140"/>
      <c r="J1" s="141"/>
    </row>
    <row r="2" spans="2:10" ht="24" x14ac:dyDescent="0.45">
      <c r="B2" s="58"/>
      <c r="C2" s="142" t="s">
        <v>1</v>
      </c>
      <c r="D2" s="142"/>
      <c r="E2" s="142"/>
      <c r="F2" s="142"/>
      <c r="G2" s="142"/>
      <c r="H2" s="142"/>
      <c r="I2" s="142"/>
      <c r="J2" s="143"/>
    </row>
    <row r="3" spans="2:10" ht="24.75" thickBot="1" x14ac:dyDescent="0.5">
      <c r="B3" s="55" t="s">
        <v>79</v>
      </c>
      <c r="C3" s="142" t="str">
        <f>سهام!C3</f>
        <v>برای ماه منتهی به 1399/06/31</v>
      </c>
      <c r="D3" s="142"/>
      <c r="E3" s="142"/>
      <c r="F3" s="142"/>
      <c r="G3" s="142"/>
      <c r="H3" s="142"/>
      <c r="I3" s="142"/>
      <c r="J3" s="143"/>
    </row>
    <row r="4" spans="2:10" x14ac:dyDescent="0.45">
      <c r="B4" s="144" t="s">
        <v>2</v>
      </c>
      <c r="C4" s="147" t="str">
        <f>سهام!C4</f>
        <v>1399/05/31</v>
      </c>
      <c r="D4" s="147" t="s">
        <v>3</v>
      </c>
      <c r="E4" s="147" t="s">
        <v>3</v>
      </c>
      <c r="F4" s="147" t="s">
        <v>3</v>
      </c>
      <c r="G4" s="147" t="str">
        <f>سهام!J4</f>
        <v>1399/06/31</v>
      </c>
      <c r="H4" s="147" t="s">
        <v>5</v>
      </c>
      <c r="I4" s="147" t="s">
        <v>5</v>
      </c>
      <c r="J4" s="149" t="s">
        <v>5</v>
      </c>
    </row>
    <row r="5" spans="2:10" x14ac:dyDescent="0.45">
      <c r="B5" s="145" t="s">
        <v>2</v>
      </c>
      <c r="C5" s="146" t="s">
        <v>14</v>
      </c>
      <c r="D5" s="146" t="s">
        <v>15</v>
      </c>
      <c r="E5" s="146" t="s">
        <v>16</v>
      </c>
      <c r="F5" s="146" t="s">
        <v>17</v>
      </c>
      <c r="G5" s="146" t="s">
        <v>14</v>
      </c>
      <c r="H5" s="146" t="s">
        <v>15</v>
      </c>
      <c r="I5" s="146" t="s">
        <v>16</v>
      </c>
      <c r="J5" s="148" t="s">
        <v>17</v>
      </c>
    </row>
    <row r="6" spans="2:10" ht="21.75" customHeight="1" thickBot="1" x14ac:dyDescent="0.5">
      <c r="B6" s="59" t="s">
        <v>77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9"/>
  <sheetViews>
    <sheetView rightToLeft="1" view="pageBreakPreview" topLeftCell="D1" zoomScale="60" zoomScaleNormal="100" workbookViewId="0">
      <selection activeCell="O10" sqref="O10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24.7109375" style="1" bestFit="1" customWidth="1"/>
    <col min="10" max="10" width="25.28515625" style="1" customWidth="1"/>
    <col min="11" max="11" width="26.5703125" style="1" bestFit="1" customWidth="1"/>
    <col min="12" max="12" width="15.85546875" style="1" customWidth="1"/>
    <col min="13" max="13" width="27.7109375" style="1" customWidth="1"/>
    <col min="14" max="14" width="27.5703125" style="1" bestFit="1" customWidth="1"/>
    <col min="15" max="15" width="27" style="1" customWidth="1"/>
    <col min="16" max="16" width="17.5703125" style="1" bestFit="1" customWidth="1"/>
    <col min="17" max="17" width="27" style="1" bestFit="1" customWidth="1"/>
    <col min="18" max="18" width="26.140625" style="1" customWidth="1"/>
    <col min="19" max="19" width="23.7109375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7"/>
      <c r="C1" s="140" t="s">
        <v>0</v>
      </c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1"/>
    </row>
    <row r="2" spans="2:20" ht="35.25" customHeight="1" x14ac:dyDescent="0.45">
      <c r="B2" s="58"/>
      <c r="C2" s="142" t="s">
        <v>1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3"/>
    </row>
    <row r="3" spans="2:20" ht="35.25" customHeight="1" thickBot="1" x14ac:dyDescent="0.5">
      <c r="B3" s="55" t="s">
        <v>79</v>
      </c>
      <c r="C3" s="142" t="str">
        <f>سهام!C3</f>
        <v>برای ماه منتهی به 1399/06/31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3"/>
    </row>
    <row r="4" spans="2:20" ht="35.25" customHeight="1" x14ac:dyDescent="0.45">
      <c r="B4" s="151" t="s">
        <v>18</v>
      </c>
      <c r="C4" s="152" t="s">
        <v>18</v>
      </c>
      <c r="D4" s="152" t="s">
        <v>18</v>
      </c>
      <c r="E4" s="152" t="s">
        <v>18</v>
      </c>
      <c r="F4" s="152" t="s">
        <v>18</v>
      </c>
      <c r="G4" s="152" t="s">
        <v>18</v>
      </c>
      <c r="H4" s="152" t="s">
        <v>18</v>
      </c>
      <c r="I4" s="152" t="str">
        <f>سهام!C4</f>
        <v>1399/05/31</v>
      </c>
      <c r="J4" s="152" t="s">
        <v>3</v>
      </c>
      <c r="K4" s="152" t="s">
        <v>3</v>
      </c>
      <c r="L4" s="152" t="s">
        <v>4</v>
      </c>
      <c r="M4" s="152" t="s">
        <v>4</v>
      </c>
      <c r="N4" s="152" t="s">
        <v>4</v>
      </c>
      <c r="O4" s="152" t="s">
        <v>4</v>
      </c>
      <c r="P4" s="152" t="str">
        <f>سهام!J4</f>
        <v>1399/06/31</v>
      </c>
      <c r="Q4" s="152" t="s">
        <v>5</v>
      </c>
      <c r="R4" s="152" t="s">
        <v>5</v>
      </c>
      <c r="S4" s="152" t="s">
        <v>5</v>
      </c>
      <c r="T4" s="157" t="s">
        <v>5</v>
      </c>
    </row>
    <row r="5" spans="2:20" ht="35.25" customHeight="1" x14ac:dyDescent="0.45">
      <c r="B5" s="153" t="s">
        <v>19</v>
      </c>
      <c r="C5" s="150" t="s">
        <v>20</v>
      </c>
      <c r="D5" s="150" t="s">
        <v>21</v>
      </c>
      <c r="E5" s="150" t="s">
        <v>22</v>
      </c>
      <c r="F5" s="150" t="s">
        <v>23</v>
      </c>
      <c r="G5" s="150" t="s">
        <v>24</v>
      </c>
      <c r="H5" s="150" t="s">
        <v>17</v>
      </c>
      <c r="I5" s="150" t="s">
        <v>6</v>
      </c>
      <c r="J5" s="150" t="s">
        <v>7</v>
      </c>
      <c r="K5" s="117" t="s">
        <v>8</v>
      </c>
      <c r="L5" s="150" t="s">
        <v>98</v>
      </c>
      <c r="M5" s="117" t="s">
        <v>99</v>
      </c>
      <c r="N5" s="150" t="s">
        <v>100</v>
      </c>
      <c r="O5" s="117" t="s">
        <v>10</v>
      </c>
      <c r="P5" s="150" t="s">
        <v>6</v>
      </c>
      <c r="Q5" s="117" t="s">
        <v>25</v>
      </c>
      <c r="R5" s="117" t="s">
        <v>7</v>
      </c>
      <c r="S5" s="117" t="s">
        <v>8</v>
      </c>
      <c r="T5" s="156" t="s">
        <v>12</v>
      </c>
    </row>
    <row r="6" spans="2:20" ht="39" customHeight="1" x14ac:dyDescent="0.45">
      <c r="B6" s="153" t="s">
        <v>19</v>
      </c>
      <c r="C6" s="150" t="s">
        <v>20</v>
      </c>
      <c r="D6" s="150" t="s">
        <v>21</v>
      </c>
      <c r="E6" s="150" t="s">
        <v>22</v>
      </c>
      <c r="F6" s="150" t="s">
        <v>23</v>
      </c>
      <c r="G6" s="150" t="s">
        <v>24</v>
      </c>
      <c r="H6" s="150" t="s">
        <v>17</v>
      </c>
      <c r="I6" s="150" t="s">
        <v>6</v>
      </c>
      <c r="J6" s="150" t="s">
        <v>7</v>
      </c>
      <c r="K6" s="117" t="s">
        <v>97</v>
      </c>
      <c r="L6" s="150" t="s">
        <v>6</v>
      </c>
      <c r="M6" s="117" t="s">
        <v>97</v>
      </c>
      <c r="N6" s="150" t="s">
        <v>6</v>
      </c>
      <c r="O6" s="117" t="s">
        <v>97</v>
      </c>
      <c r="P6" s="150" t="s">
        <v>6</v>
      </c>
      <c r="Q6" s="117" t="s">
        <v>97</v>
      </c>
      <c r="R6" s="117" t="s">
        <v>97</v>
      </c>
      <c r="S6" s="117" t="s">
        <v>97</v>
      </c>
      <c r="T6" s="156" t="s">
        <v>12</v>
      </c>
    </row>
    <row r="7" spans="2:20" s="72" customFormat="1" ht="54" customHeight="1" x14ac:dyDescent="0.45">
      <c r="B7" s="77" t="s">
        <v>88</v>
      </c>
      <c r="C7" s="68" t="s">
        <v>90</v>
      </c>
      <c r="D7" s="68" t="s">
        <v>90</v>
      </c>
      <c r="E7" s="68" t="s">
        <v>91</v>
      </c>
      <c r="F7" s="68" t="s">
        <v>93</v>
      </c>
      <c r="G7" s="68">
        <v>0</v>
      </c>
      <c r="H7" s="68">
        <v>0</v>
      </c>
      <c r="I7" s="76">
        <v>3800</v>
      </c>
      <c r="J7" s="76">
        <v>2481297637</v>
      </c>
      <c r="K7" s="76">
        <v>3059835209</v>
      </c>
      <c r="L7" s="121">
        <v>0</v>
      </c>
      <c r="M7" s="121">
        <v>0</v>
      </c>
      <c r="N7" s="76">
        <v>3800</v>
      </c>
      <c r="O7" s="76">
        <v>3057914576</v>
      </c>
      <c r="P7" s="121">
        <v>0</v>
      </c>
      <c r="Q7" s="121">
        <v>0</v>
      </c>
      <c r="R7" s="121">
        <v>0</v>
      </c>
      <c r="S7" s="121">
        <v>0</v>
      </c>
      <c r="T7" s="119">
        <v>0</v>
      </c>
    </row>
    <row r="8" spans="2:20" s="72" customFormat="1" ht="54" customHeight="1" x14ac:dyDescent="0.45">
      <c r="B8" s="77" t="s">
        <v>89</v>
      </c>
      <c r="C8" s="68" t="s">
        <v>90</v>
      </c>
      <c r="D8" s="68" t="s">
        <v>90</v>
      </c>
      <c r="E8" s="68" t="s">
        <v>92</v>
      </c>
      <c r="F8" s="68" t="s">
        <v>94</v>
      </c>
      <c r="G8" s="68">
        <v>0</v>
      </c>
      <c r="H8" s="68">
        <v>0</v>
      </c>
      <c r="I8" s="76">
        <v>1900</v>
      </c>
      <c r="J8" s="76">
        <v>1555326795</v>
      </c>
      <c r="K8" s="76">
        <v>1872700607</v>
      </c>
      <c r="L8" s="121">
        <v>0</v>
      </c>
      <c r="M8" s="121">
        <v>0</v>
      </c>
      <c r="N8" s="76">
        <v>1900</v>
      </c>
      <c r="O8" s="76">
        <v>1872489401</v>
      </c>
      <c r="P8" s="121">
        <v>0</v>
      </c>
      <c r="Q8" s="121">
        <v>0</v>
      </c>
      <c r="R8" s="121">
        <v>0</v>
      </c>
      <c r="S8" s="121">
        <v>0</v>
      </c>
      <c r="T8" s="119">
        <v>0</v>
      </c>
    </row>
    <row r="9" spans="2:20" ht="45" customHeight="1" thickBot="1" x14ac:dyDescent="0.5">
      <c r="B9" s="154" t="s">
        <v>66</v>
      </c>
      <c r="C9" s="155"/>
      <c r="D9" s="155"/>
      <c r="E9" s="155"/>
      <c r="F9" s="155"/>
      <c r="G9" s="155"/>
      <c r="H9" s="155"/>
      <c r="I9" s="78">
        <f>SUM(I7:I8)</f>
        <v>5700</v>
      </c>
      <c r="J9" s="78">
        <f>SUM(J7:J8)</f>
        <v>4036624432</v>
      </c>
      <c r="K9" s="78">
        <f>SUM(K7:K8)</f>
        <v>4932535816</v>
      </c>
      <c r="L9" s="122">
        <v>0</v>
      </c>
      <c r="M9" s="122">
        <v>0</v>
      </c>
      <c r="N9" s="78">
        <f>SUM(N7:N8)</f>
        <v>5700</v>
      </c>
      <c r="O9" s="78">
        <f>SUM(O7:O8)</f>
        <v>4930403977</v>
      </c>
      <c r="P9" s="122">
        <f t="shared" ref="P9:S9" si="0">SUM(P7:P8)</f>
        <v>0</v>
      </c>
      <c r="Q9" s="122">
        <f t="shared" si="0"/>
        <v>0</v>
      </c>
      <c r="R9" s="122">
        <f t="shared" si="0"/>
        <v>0</v>
      </c>
      <c r="S9" s="122">
        <f t="shared" si="0"/>
        <v>0</v>
      </c>
      <c r="T9" s="120">
        <v>0</v>
      </c>
    </row>
  </sheetData>
  <mergeCells count="21">
    <mergeCell ref="B9:H9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2" sqref="E12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60" t="s">
        <v>0</v>
      </c>
      <c r="D1" s="160"/>
      <c r="E1" s="160"/>
      <c r="F1" s="160"/>
      <c r="G1" s="160"/>
      <c r="H1" s="161"/>
    </row>
    <row r="2" spans="2:8" ht="24" x14ac:dyDescent="0.45">
      <c r="B2" s="30"/>
      <c r="C2" s="142" t="s">
        <v>1</v>
      </c>
      <c r="D2" s="142"/>
      <c r="E2" s="142"/>
      <c r="F2" s="142"/>
      <c r="G2" s="142"/>
      <c r="H2" s="162"/>
    </row>
    <row r="3" spans="2:8" ht="24" x14ac:dyDescent="0.45">
      <c r="B3" s="32" t="s">
        <v>79</v>
      </c>
      <c r="C3" s="163" t="str">
        <f>سهام!C3</f>
        <v>برای ماه منتهی به 1399/06/31</v>
      </c>
      <c r="D3" s="163"/>
      <c r="E3" s="163"/>
      <c r="F3" s="163"/>
      <c r="G3" s="163"/>
      <c r="H3" s="164"/>
    </row>
    <row r="4" spans="2:8" x14ac:dyDescent="0.45">
      <c r="B4" s="158" t="s">
        <v>2</v>
      </c>
      <c r="C4" s="158" t="str">
        <f>C3</f>
        <v>برای ماه منتهی به 1399/06/31</v>
      </c>
      <c r="D4" s="158" t="s">
        <v>5</v>
      </c>
      <c r="E4" s="158" t="s">
        <v>5</v>
      </c>
      <c r="F4" s="158" t="s">
        <v>5</v>
      </c>
      <c r="G4" s="158" t="s">
        <v>5</v>
      </c>
      <c r="H4" s="158" t="s">
        <v>5</v>
      </c>
    </row>
    <row r="5" spans="2:8" ht="33.75" customHeight="1" x14ac:dyDescent="0.45">
      <c r="B5" s="159" t="s">
        <v>2</v>
      </c>
      <c r="C5" s="159" t="s">
        <v>6</v>
      </c>
      <c r="D5" s="159" t="s">
        <v>26</v>
      </c>
      <c r="E5" s="159" t="s">
        <v>27</v>
      </c>
      <c r="F5" s="159" t="s">
        <v>28</v>
      </c>
      <c r="G5" s="159" t="s">
        <v>29</v>
      </c>
      <c r="H5" s="159" t="s">
        <v>30</v>
      </c>
    </row>
    <row r="6" spans="2:8" s="7" customFormat="1" ht="24" x14ac:dyDescent="0.25">
      <c r="B6" s="8" t="s">
        <v>77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F12" sqref="F12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60" t="s">
        <v>0</v>
      </c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1"/>
    </row>
    <row r="2" spans="2:17" ht="24" x14ac:dyDescent="0.45">
      <c r="B2" s="30"/>
      <c r="C2" s="142" t="s">
        <v>1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62"/>
    </row>
    <row r="3" spans="2:17" ht="24" x14ac:dyDescent="0.45">
      <c r="B3" s="32" t="s">
        <v>79</v>
      </c>
      <c r="C3" s="163" t="str">
        <f>سهام!C3</f>
        <v>برای ماه منتهی به 1399/06/31</v>
      </c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4"/>
    </row>
    <row r="4" spans="2:17" x14ac:dyDescent="0.45">
      <c r="B4" s="137" t="s">
        <v>31</v>
      </c>
      <c r="C4" s="137" t="s">
        <v>31</v>
      </c>
      <c r="D4" s="137" t="s">
        <v>31</v>
      </c>
      <c r="E4" s="137" t="s">
        <v>31</v>
      </c>
      <c r="F4" s="137" t="s">
        <v>31</v>
      </c>
      <c r="G4" s="137" t="str">
        <f>سهام!C4</f>
        <v>1399/05/31</v>
      </c>
      <c r="H4" s="137" t="s">
        <v>3</v>
      </c>
      <c r="I4" s="137" t="s">
        <v>3</v>
      </c>
      <c r="J4" s="137" t="s">
        <v>4</v>
      </c>
      <c r="K4" s="137" t="s">
        <v>4</v>
      </c>
      <c r="L4" s="137" t="s">
        <v>4</v>
      </c>
      <c r="M4" s="137" t="s">
        <v>4</v>
      </c>
      <c r="N4" s="137" t="str">
        <f>سهام!J4</f>
        <v>1399/06/31</v>
      </c>
      <c r="O4" s="137" t="s">
        <v>5</v>
      </c>
      <c r="P4" s="137" t="s">
        <v>5</v>
      </c>
      <c r="Q4" s="137" t="s">
        <v>5</v>
      </c>
    </row>
    <row r="5" spans="2:17" ht="29.25" customHeight="1" x14ac:dyDescent="0.45">
      <c r="B5" s="165" t="s">
        <v>32</v>
      </c>
      <c r="C5" s="165" t="s">
        <v>23</v>
      </c>
      <c r="D5" s="165" t="s">
        <v>24</v>
      </c>
      <c r="E5" s="165" t="s">
        <v>33</v>
      </c>
      <c r="F5" s="165" t="s">
        <v>21</v>
      </c>
      <c r="G5" s="165" t="s">
        <v>6</v>
      </c>
      <c r="H5" s="165" t="s">
        <v>7</v>
      </c>
      <c r="I5" s="165" t="s">
        <v>8</v>
      </c>
      <c r="J5" s="165" t="s">
        <v>9</v>
      </c>
      <c r="K5" s="165" t="s">
        <v>9</v>
      </c>
      <c r="L5" s="165" t="s">
        <v>10</v>
      </c>
      <c r="M5" s="165" t="s">
        <v>10</v>
      </c>
      <c r="N5" s="165" t="s">
        <v>6</v>
      </c>
      <c r="O5" s="165" t="s">
        <v>7</v>
      </c>
      <c r="P5" s="165" t="s">
        <v>8</v>
      </c>
      <c r="Q5" s="165" t="s">
        <v>34</v>
      </c>
    </row>
    <row r="6" spans="2:17" ht="31.5" customHeight="1" x14ac:dyDescent="0.45">
      <c r="B6" s="165" t="s">
        <v>32</v>
      </c>
      <c r="C6" s="165" t="s">
        <v>23</v>
      </c>
      <c r="D6" s="165" t="s">
        <v>24</v>
      </c>
      <c r="E6" s="165" t="s">
        <v>33</v>
      </c>
      <c r="F6" s="165" t="s">
        <v>21</v>
      </c>
      <c r="G6" s="165" t="s">
        <v>6</v>
      </c>
      <c r="H6" s="165" t="s">
        <v>7</v>
      </c>
      <c r="I6" s="165" t="s">
        <v>8</v>
      </c>
      <c r="J6" s="165" t="s">
        <v>6</v>
      </c>
      <c r="K6" s="165" t="s">
        <v>7</v>
      </c>
      <c r="L6" s="165" t="s">
        <v>6</v>
      </c>
      <c r="M6" s="165" t="s">
        <v>13</v>
      </c>
      <c r="N6" s="165" t="s">
        <v>6</v>
      </c>
      <c r="O6" s="165" t="s">
        <v>7</v>
      </c>
      <c r="P6" s="165" t="s">
        <v>8</v>
      </c>
      <c r="Q6" s="165" t="s">
        <v>34</v>
      </c>
    </row>
    <row r="7" spans="2:17" s="9" customFormat="1" ht="24" x14ac:dyDescent="0.6">
      <c r="B7" s="27" t="s">
        <v>77</v>
      </c>
      <c r="C7" s="27" t="s">
        <v>77</v>
      </c>
      <c r="D7" s="16">
        <v>0</v>
      </c>
      <c r="E7" s="16">
        <v>0</v>
      </c>
      <c r="F7" s="27" t="s">
        <v>77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D10" sqref="D10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8.85546875" style="1" bestFit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60" t="s">
        <v>0</v>
      </c>
      <c r="D1" s="160"/>
      <c r="E1" s="160"/>
      <c r="F1" s="160"/>
      <c r="G1" s="160"/>
      <c r="H1" s="160"/>
      <c r="I1" s="160"/>
      <c r="J1" s="160"/>
      <c r="K1" s="161"/>
    </row>
    <row r="2" spans="2:11" ht="24" x14ac:dyDescent="0.45">
      <c r="B2" s="30"/>
      <c r="C2" s="142" t="s">
        <v>1</v>
      </c>
      <c r="D2" s="142"/>
      <c r="E2" s="142"/>
      <c r="F2" s="142"/>
      <c r="G2" s="142"/>
      <c r="H2" s="142"/>
      <c r="I2" s="142"/>
      <c r="J2" s="142"/>
      <c r="K2" s="162"/>
    </row>
    <row r="3" spans="2:11" ht="24" x14ac:dyDescent="0.45">
      <c r="B3" s="32" t="s">
        <v>79</v>
      </c>
      <c r="C3" s="163" t="str">
        <f>سهام!C3</f>
        <v>برای ماه منتهی به 1399/06/31</v>
      </c>
      <c r="D3" s="163"/>
      <c r="E3" s="163"/>
      <c r="F3" s="163"/>
      <c r="G3" s="163"/>
      <c r="H3" s="163"/>
      <c r="I3" s="163"/>
      <c r="J3" s="163"/>
      <c r="K3" s="164"/>
    </row>
    <row r="4" spans="2:11" x14ac:dyDescent="0.45">
      <c r="B4" s="137" t="s">
        <v>35</v>
      </c>
      <c r="C4" s="137" t="s">
        <v>36</v>
      </c>
      <c r="D4" s="137" t="s">
        <v>36</v>
      </c>
      <c r="E4" s="137" t="s">
        <v>36</v>
      </c>
      <c r="F4" s="137" t="s">
        <v>36</v>
      </c>
      <c r="G4" s="137" t="str">
        <f>سهام!C4</f>
        <v>1399/05/31</v>
      </c>
      <c r="H4" s="137" t="s">
        <v>4</v>
      </c>
      <c r="I4" s="137" t="s">
        <v>4</v>
      </c>
      <c r="J4" s="137" t="str">
        <f>سهام!J4</f>
        <v>1399/06/31</v>
      </c>
      <c r="K4" s="137" t="s">
        <v>5</v>
      </c>
    </row>
    <row r="5" spans="2:11" ht="39" customHeight="1" x14ac:dyDescent="0.45">
      <c r="B5" s="137" t="s">
        <v>35</v>
      </c>
      <c r="C5" s="137" t="s">
        <v>37</v>
      </c>
      <c r="D5" s="137" t="s">
        <v>38</v>
      </c>
      <c r="E5" s="137" t="s">
        <v>39</v>
      </c>
      <c r="F5" s="137" t="s">
        <v>24</v>
      </c>
      <c r="G5" s="137" t="s">
        <v>40</v>
      </c>
      <c r="H5" s="137" t="s">
        <v>41</v>
      </c>
      <c r="I5" s="137" t="s">
        <v>42</v>
      </c>
      <c r="J5" s="137" t="s">
        <v>40</v>
      </c>
      <c r="K5" s="165" t="s">
        <v>34</v>
      </c>
    </row>
    <row r="6" spans="2:11" s="6" customFormat="1" ht="33.75" customHeight="1" x14ac:dyDescent="0.25">
      <c r="B6" s="3" t="s">
        <v>43</v>
      </c>
      <c r="C6" s="65">
        <v>1349301287911</v>
      </c>
      <c r="D6" s="3" t="s">
        <v>95</v>
      </c>
      <c r="E6" s="3" t="s">
        <v>96</v>
      </c>
      <c r="F6" s="3">
        <v>10</v>
      </c>
      <c r="G6" s="4">
        <v>137631949921</v>
      </c>
      <c r="H6" s="4">
        <v>2055856830763</v>
      </c>
      <c r="I6" s="4">
        <v>2004867715825</v>
      </c>
      <c r="J6" s="4">
        <v>50989114938</v>
      </c>
      <c r="K6" s="88" t="s">
        <v>121</v>
      </c>
    </row>
    <row r="7" spans="2:11" s="6" customFormat="1" ht="33.75" customHeight="1" x14ac:dyDescent="0.25">
      <c r="B7" s="3" t="s">
        <v>101</v>
      </c>
      <c r="C7" s="65">
        <v>200048775001</v>
      </c>
      <c r="D7" s="3" t="s">
        <v>95</v>
      </c>
      <c r="E7" s="3" t="s">
        <v>102</v>
      </c>
      <c r="F7" s="3">
        <v>10</v>
      </c>
      <c r="G7" s="4">
        <v>327855</v>
      </c>
      <c r="H7" s="4">
        <v>330632</v>
      </c>
      <c r="I7" s="4">
        <v>0</v>
      </c>
      <c r="J7" s="4">
        <v>330632</v>
      </c>
      <c r="K7" s="14" t="s">
        <v>120</v>
      </c>
    </row>
    <row r="8" spans="2:11" ht="21" x14ac:dyDescent="0.55000000000000004">
      <c r="B8" s="166" t="s">
        <v>66</v>
      </c>
      <c r="C8" s="167"/>
      <c r="D8" s="167"/>
      <c r="E8" s="167"/>
      <c r="F8" s="168"/>
      <c r="G8" s="79">
        <f>SUM(G6:G7)</f>
        <v>137632277776</v>
      </c>
      <c r="H8" s="17">
        <f>SUM(H6:H7)</f>
        <v>2055857161395</v>
      </c>
      <c r="I8" s="17">
        <f>SUM(I6:I7)</f>
        <v>2004867715825</v>
      </c>
      <c r="J8" s="17">
        <f>SUM(J6:J7)</f>
        <v>50989445570</v>
      </c>
      <c r="K8" s="88" t="s">
        <v>121</v>
      </c>
    </row>
    <row r="9" spans="2:11" x14ac:dyDescent="0.45">
      <c r="H9" s="10"/>
    </row>
    <row r="11" spans="2:11" x14ac:dyDescent="0.45">
      <c r="J11" s="73"/>
    </row>
    <row r="12" spans="2:11" x14ac:dyDescent="0.45">
      <c r="K12" s="106"/>
    </row>
  </sheetData>
  <mergeCells count="18">
    <mergeCell ref="B8:F8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8"/>
  <sheetViews>
    <sheetView rightToLeft="1" view="pageBreakPreview" zoomScale="80" zoomScaleNormal="100" zoomScaleSheetLayoutView="80" workbookViewId="0">
      <selection activeCell="K9" sqref="K9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9.14062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9" t="s">
        <v>0</v>
      </c>
      <c r="C1" s="160"/>
      <c r="D1" s="160"/>
      <c r="E1" s="160"/>
      <c r="F1" s="160"/>
      <c r="G1" s="160"/>
      <c r="H1" s="160"/>
      <c r="I1" s="160"/>
      <c r="J1" s="160"/>
      <c r="K1" s="161"/>
    </row>
    <row r="2" spans="2:11" ht="24" x14ac:dyDescent="0.45">
      <c r="B2" s="170" t="s">
        <v>44</v>
      </c>
      <c r="C2" s="142"/>
      <c r="D2" s="142"/>
      <c r="E2" s="142"/>
      <c r="F2" s="142"/>
      <c r="G2" s="142"/>
      <c r="H2" s="142"/>
      <c r="I2" s="142"/>
      <c r="J2" s="142"/>
      <c r="K2" s="162"/>
    </row>
    <row r="3" spans="2:11" ht="24" x14ac:dyDescent="0.45">
      <c r="B3" s="171" t="str">
        <f>سهام!C3</f>
        <v>برای ماه منتهی به 1399/06/31</v>
      </c>
      <c r="C3" s="163"/>
      <c r="D3" s="163"/>
      <c r="E3" s="163"/>
      <c r="F3" s="163"/>
      <c r="G3" s="163"/>
      <c r="H3" s="163"/>
      <c r="I3" s="163"/>
      <c r="J3" s="163"/>
      <c r="K3" s="164"/>
    </row>
    <row r="4" spans="2:11" ht="24" x14ac:dyDescent="0.45">
      <c r="B4" s="32" t="s">
        <v>79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37" t="s">
        <v>45</v>
      </c>
      <c r="C5" s="137" t="s">
        <v>45</v>
      </c>
      <c r="D5" s="137" t="s">
        <v>45</v>
      </c>
      <c r="E5" s="137" t="s">
        <v>45</v>
      </c>
      <c r="F5" s="137" t="s">
        <v>46</v>
      </c>
      <c r="G5" s="137" t="s">
        <v>46</v>
      </c>
      <c r="H5" s="137" t="s">
        <v>46</v>
      </c>
      <c r="I5" s="137" t="s">
        <v>47</v>
      </c>
      <c r="J5" s="137" t="s">
        <v>47</v>
      </c>
      <c r="K5" s="137" t="s">
        <v>47</v>
      </c>
    </row>
    <row r="6" spans="2:11" ht="28.5" customHeight="1" x14ac:dyDescent="0.45">
      <c r="B6" s="137" t="s">
        <v>48</v>
      </c>
      <c r="C6" s="137" t="s">
        <v>49</v>
      </c>
      <c r="D6" s="137" t="s">
        <v>23</v>
      </c>
      <c r="E6" s="137" t="s">
        <v>24</v>
      </c>
      <c r="F6" s="137" t="s">
        <v>50</v>
      </c>
      <c r="G6" s="137" t="s">
        <v>51</v>
      </c>
      <c r="H6" s="137" t="s">
        <v>52</v>
      </c>
      <c r="I6" s="137" t="s">
        <v>50</v>
      </c>
      <c r="J6" s="137" t="s">
        <v>51</v>
      </c>
      <c r="K6" s="137" t="s">
        <v>52</v>
      </c>
    </row>
    <row r="7" spans="2:11" ht="28.5" customHeight="1" x14ac:dyDescent="0.45">
      <c r="B7" s="100" t="s">
        <v>43</v>
      </c>
      <c r="C7" s="100">
        <v>1</v>
      </c>
      <c r="D7" s="100">
        <v>0</v>
      </c>
      <c r="E7" s="100">
        <v>10</v>
      </c>
      <c r="F7" s="104">
        <v>128959890</v>
      </c>
      <c r="G7" s="80">
        <v>0</v>
      </c>
      <c r="H7" s="104">
        <v>128959890</v>
      </c>
      <c r="I7" s="104">
        <v>128959890</v>
      </c>
      <c r="J7" s="80">
        <v>0</v>
      </c>
      <c r="K7" s="104">
        <v>128959890</v>
      </c>
    </row>
    <row r="8" spans="2:11" ht="36.75" customHeight="1" x14ac:dyDescent="0.55000000000000004">
      <c r="B8" s="166" t="s">
        <v>66</v>
      </c>
      <c r="C8" s="167"/>
      <c r="D8" s="167"/>
      <c r="E8" s="168"/>
      <c r="F8" s="81">
        <f>SUM(F7:F7)</f>
        <v>128959890</v>
      </c>
      <c r="G8" s="80">
        <v>0</v>
      </c>
      <c r="H8" s="81">
        <f>SUM(H7:H7)</f>
        <v>128959890</v>
      </c>
      <c r="I8" s="81">
        <f>SUM(I7:I7)</f>
        <v>128959890</v>
      </c>
      <c r="J8" s="80">
        <f>SUM(J7:J7)</f>
        <v>0</v>
      </c>
      <c r="K8" s="81">
        <f>SUM(K7:K7)</f>
        <v>128959890</v>
      </c>
    </row>
  </sheetData>
  <mergeCells count="17">
    <mergeCell ref="E6"/>
    <mergeCell ref="B5:E5"/>
    <mergeCell ref="B8:E8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rightToLeft="1" view="pageBreakPreview" zoomScaleNormal="100" zoomScaleSheetLayoutView="100" workbookViewId="0">
      <selection activeCell="G14" sqref="G14"/>
    </sheetView>
  </sheetViews>
  <sheetFormatPr defaultRowHeight="18.75" x14ac:dyDescent="0.45"/>
  <cols>
    <col min="1" max="1" width="9.140625" style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60" t="s">
        <v>0</v>
      </c>
      <c r="D1" s="160"/>
      <c r="E1" s="160"/>
      <c r="F1" s="160"/>
      <c r="G1" s="160"/>
      <c r="H1" s="160"/>
      <c r="I1" s="160"/>
      <c r="J1" s="160"/>
      <c r="K1" s="161"/>
    </row>
    <row r="2" spans="2:11" ht="24" x14ac:dyDescent="0.45">
      <c r="B2" s="30"/>
      <c r="C2" s="142" t="s">
        <v>44</v>
      </c>
      <c r="D2" s="142"/>
      <c r="E2" s="142"/>
      <c r="F2" s="142"/>
      <c r="G2" s="142"/>
      <c r="H2" s="142"/>
      <c r="I2" s="142"/>
      <c r="J2" s="142"/>
      <c r="K2" s="162"/>
    </row>
    <row r="3" spans="2:11" ht="24" x14ac:dyDescent="0.45">
      <c r="B3" s="32" t="s">
        <v>79</v>
      </c>
      <c r="C3" s="163" t="str">
        <f>سهام!C3</f>
        <v>برای ماه منتهی به 1399/06/31</v>
      </c>
      <c r="D3" s="163"/>
      <c r="E3" s="163"/>
      <c r="F3" s="163"/>
      <c r="G3" s="163"/>
      <c r="H3" s="163"/>
      <c r="I3" s="163"/>
      <c r="J3" s="163"/>
      <c r="K3" s="164"/>
    </row>
    <row r="4" spans="2:11" x14ac:dyDescent="0.45">
      <c r="B4" s="137" t="s">
        <v>2</v>
      </c>
      <c r="C4" s="137" t="s">
        <v>53</v>
      </c>
      <c r="D4" s="137" t="s">
        <v>53</v>
      </c>
      <c r="E4" s="137" t="s">
        <v>53</v>
      </c>
      <c r="F4" s="137" t="s">
        <v>46</v>
      </c>
      <c r="G4" s="137" t="s">
        <v>46</v>
      </c>
      <c r="H4" s="137" t="s">
        <v>46</v>
      </c>
      <c r="I4" s="137" t="s">
        <v>47</v>
      </c>
      <c r="J4" s="137" t="s">
        <v>47</v>
      </c>
      <c r="K4" s="137" t="s">
        <v>47</v>
      </c>
    </row>
    <row r="5" spans="2:11" ht="37.5" x14ac:dyDescent="0.45">
      <c r="B5" s="137" t="s">
        <v>2</v>
      </c>
      <c r="C5" s="137" t="s">
        <v>54</v>
      </c>
      <c r="D5" s="20" t="s">
        <v>55</v>
      </c>
      <c r="E5" s="165" t="s">
        <v>56</v>
      </c>
      <c r="F5" s="165" t="s">
        <v>57</v>
      </c>
      <c r="G5" s="165" t="s">
        <v>51</v>
      </c>
      <c r="H5" s="165" t="s">
        <v>58</v>
      </c>
      <c r="I5" s="165" t="s">
        <v>57</v>
      </c>
      <c r="J5" s="165" t="s">
        <v>51</v>
      </c>
      <c r="K5" s="165" t="s">
        <v>58</v>
      </c>
    </row>
    <row r="6" spans="2:11" x14ac:dyDescent="0.45">
      <c r="B6" s="101" t="s">
        <v>77</v>
      </c>
      <c r="C6" s="101">
        <v>0</v>
      </c>
      <c r="D6" s="102">
        <v>0</v>
      </c>
      <c r="E6" s="102">
        <v>0</v>
      </c>
      <c r="F6" s="102">
        <v>0</v>
      </c>
      <c r="G6" s="102">
        <v>0</v>
      </c>
      <c r="H6" s="102">
        <v>0</v>
      </c>
      <c r="I6" s="102"/>
      <c r="J6" s="102"/>
      <c r="K6" s="102"/>
    </row>
    <row r="7" spans="2:11" ht="24" x14ac:dyDescent="0.45">
      <c r="B7" s="172" t="s">
        <v>66</v>
      </c>
      <c r="C7" s="173"/>
      <c r="D7" s="173"/>
      <c r="E7" s="174"/>
      <c r="F7" s="17">
        <f t="shared" ref="F7:K7" si="0">SUM(F6:F6)</f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</row>
  </sheetData>
  <mergeCells count="16">
    <mergeCell ref="B7:E7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rightToLeft="1" view="pageBreakPreview" topLeftCell="A3" zoomScale="80" zoomScaleNormal="100" zoomScaleSheetLayoutView="80" workbookViewId="0">
      <selection activeCell="N8" sqref="N8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8.85546875" style="1" bestFit="1" customWidth="1"/>
    <col min="5" max="5" width="19" style="1" bestFit="1" customWidth="1"/>
    <col min="6" max="6" width="20.140625" style="1" bestFit="1" customWidth="1"/>
    <col min="7" max="7" width="13.85546875" style="1" customWidth="1"/>
    <col min="8" max="8" width="20" style="1" bestFit="1" customWidth="1"/>
    <col min="9" max="9" width="20" style="1" customWidth="1"/>
    <col min="10" max="10" width="19.1406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9" t="s">
        <v>0</v>
      </c>
      <c r="C1" s="160"/>
      <c r="D1" s="160"/>
      <c r="E1" s="160"/>
      <c r="F1" s="160"/>
      <c r="G1" s="160"/>
      <c r="H1" s="160"/>
      <c r="I1" s="160"/>
      <c r="J1" s="161"/>
    </row>
    <row r="2" spans="2:10" ht="24" x14ac:dyDescent="0.45">
      <c r="B2" s="170" t="s">
        <v>44</v>
      </c>
      <c r="C2" s="142"/>
      <c r="D2" s="142"/>
      <c r="E2" s="142"/>
      <c r="F2" s="142"/>
      <c r="G2" s="142"/>
      <c r="H2" s="142"/>
      <c r="I2" s="142"/>
      <c r="J2" s="162"/>
    </row>
    <row r="3" spans="2:10" ht="24" x14ac:dyDescent="0.45">
      <c r="B3" s="171" t="str">
        <f>سهام!C3</f>
        <v>برای ماه منتهی به 1399/06/31</v>
      </c>
      <c r="C3" s="163"/>
      <c r="D3" s="163"/>
      <c r="E3" s="163"/>
      <c r="F3" s="163"/>
      <c r="G3" s="163"/>
      <c r="H3" s="163"/>
      <c r="I3" s="163"/>
      <c r="J3" s="164"/>
    </row>
    <row r="4" spans="2:10" ht="24" x14ac:dyDescent="0.45">
      <c r="B4" s="32" t="s">
        <v>79</v>
      </c>
      <c r="C4" s="37"/>
      <c r="D4" s="37"/>
      <c r="E4" s="37"/>
      <c r="F4" s="37"/>
      <c r="G4" s="37"/>
      <c r="H4" s="37"/>
      <c r="I4" s="37"/>
      <c r="J4" s="38"/>
    </row>
    <row r="5" spans="2:10" x14ac:dyDescent="0.45">
      <c r="B5" s="137" t="s">
        <v>2</v>
      </c>
      <c r="C5" s="137" t="s">
        <v>46</v>
      </c>
      <c r="D5" s="137" t="s">
        <v>46</v>
      </c>
      <c r="E5" s="137" t="s">
        <v>46</v>
      </c>
      <c r="F5" s="137" t="s">
        <v>46</v>
      </c>
      <c r="G5" s="137" t="s">
        <v>47</v>
      </c>
      <c r="H5" s="137" t="s">
        <v>47</v>
      </c>
      <c r="I5" s="137" t="s">
        <v>47</v>
      </c>
      <c r="J5" s="137" t="s">
        <v>47</v>
      </c>
    </row>
    <row r="6" spans="2:10" ht="37.5" x14ac:dyDescent="0.45">
      <c r="B6" s="137" t="s">
        <v>2</v>
      </c>
      <c r="C6" s="137" t="s">
        <v>6</v>
      </c>
      <c r="D6" s="137" t="s">
        <v>8</v>
      </c>
      <c r="E6" s="137" t="s">
        <v>59</v>
      </c>
      <c r="F6" s="20" t="s">
        <v>60</v>
      </c>
      <c r="G6" s="137" t="s">
        <v>6</v>
      </c>
      <c r="H6" s="19" t="s">
        <v>8</v>
      </c>
      <c r="I6" s="137" t="s">
        <v>59</v>
      </c>
      <c r="J6" s="165" t="s">
        <v>60</v>
      </c>
    </row>
    <row r="7" spans="2:10" ht="27" customHeight="1" x14ac:dyDescent="0.45">
      <c r="B7" s="101" t="s">
        <v>106</v>
      </c>
      <c r="C7" s="102">
        <v>100625898</v>
      </c>
      <c r="D7" s="102">
        <v>4221824828622</v>
      </c>
      <c r="E7" s="102">
        <v>4193268674381</v>
      </c>
      <c r="F7" s="102">
        <v>28556154241</v>
      </c>
      <c r="G7" s="102">
        <v>100625898</v>
      </c>
      <c r="H7" s="102">
        <v>4221824828622</v>
      </c>
      <c r="I7" s="102">
        <v>4193268674381</v>
      </c>
      <c r="J7" s="102">
        <v>28556154241</v>
      </c>
    </row>
    <row r="8" spans="2:10" ht="27" customHeight="1" x14ac:dyDescent="0.45">
      <c r="B8" s="101" t="s">
        <v>104</v>
      </c>
      <c r="C8" s="102">
        <v>2804690</v>
      </c>
      <c r="D8" s="102">
        <v>28893946334</v>
      </c>
      <c r="E8" s="102">
        <v>28995899189</v>
      </c>
      <c r="F8" s="107">
        <v>-101952854</v>
      </c>
      <c r="G8" s="102">
        <v>2804690</v>
      </c>
      <c r="H8" s="102">
        <v>28893946334</v>
      </c>
      <c r="I8" s="102">
        <v>28995899189</v>
      </c>
      <c r="J8" s="107">
        <v>-101952854</v>
      </c>
    </row>
    <row r="9" spans="2:10" ht="27" customHeight="1" x14ac:dyDescent="0.45">
      <c r="B9" s="101" t="s">
        <v>109</v>
      </c>
      <c r="C9" s="102">
        <v>111811</v>
      </c>
      <c r="D9" s="102">
        <v>1590449996</v>
      </c>
      <c r="E9" s="102">
        <v>2032922771</v>
      </c>
      <c r="F9" s="107">
        <v>-442472774</v>
      </c>
      <c r="G9" s="102">
        <v>111811</v>
      </c>
      <c r="H9" s="102">
        <v>1590449996</v>
      </c>
      <c r="I9" s="102">
        <v>2032922771</v>
      </c>
      <c r="J9" s="107">
        <v>-442472774</v>
      </c>
    </row>
    <row r="10" spans="2:10" ht="27" customHeight="1" x14ac:dyDescent="0.45">
      <c r="B10" s="101" t="s">
        <v>105</v>
      </c>
      <c r="C10" s="102">
        <v>1818486</v>
      </c>
      <c r="D10" s="102">
        <v>30344286513</v>
      </c>
      <c r="E10" s="102">
        <v>32975898154</v>
      </c>
      <c r="F10" s="107">
        <v>-2631611640</v>
      </c>
      <c r="G10" s="102">
        <v>1818486</v>
      </c>
      <c r="H10" s="102">
        <v>30344286513</v>
      </c>
      <c r="I10" s="102">
        <v>32975898154</v>
      </c>
      <c r="J10" s="107">
        <v>-2631611640</v>
      </c>
    </row>
    <row r="11" spans="2:10" ht="27" customHeight="1" x14ac:dyDescent="0.45">
      <c r="B11" s="101" t="s">
        <v>108</v>
      </c>
      <c r="C11" s="102">
        <v>1020543</v>
      </c>
      <c r="D11" s="102">
        <v>15533948466</v>
      </c>
      <c r="E11" s="102">
        <v>18520037491</v>
      </c>
      <c r="F11" s="107">
        <v>-2986089024</v>
      </c>
      <c r="G11" s="102">
        <v>1020543</v>
      </c>
      <c r="H11" s="102">
        <v>15533948466</v>
      </c>
      <c r="I11" s="102">
        <v>18520037491</v>
      </c>
      <c r="J11" s="107">
        <v>-2986089024</v>
      </c>
    </row>
    <row r="12" spans="2:10" ht="27" customHeight="1" x14ac:dyDescent="0.45">
      <c r="B12" s="101" t="s">
        <v>107</v>
      </c>
      <c r="C12" s="102">
        <v>1810686</v>
      </c>
      <c r="D12" s="102">
        <v>72721479341</v>
      </c>
      <c r="E12" s="102">
        <v>82006710435</v>
      </c>
      <c r="F12" s="107">
        <v>-9285231093</v>
      </c>
      <c r="G12" s="102">
        <v>1810686</v>
      </c>
      <c r="H12" s="102">
        <v>72721479341</v>
      </c>
      <c r="I12" s="102">
        <v>82006710435</v>
      </c>
      <c r="J12" s="107">
        <v>-9285231093</v>
      </c>
    </row>
    <row r="13" spans="2:10" ht="33.75" customHeight="1" x14ac:dyDescent="0.55000000000000004">
      <c r="B13" s="175" t="s">
        <v>66</v>
      </c>
      <c r="C13" s="176"/>
      <c r="D13" s="17">
        <f>SUM(D7:D12)</f>
        <v>4370908939272</v>
      </c>
      <c r="E13" s="17">
        <f>SUM(E7:E12)</f>
        <v>4357800142421</v>
      </c>
      <c r="F13" s="18">
        <f>SUM(F7:F12)</f>
        <v>13108796856</v>
      </c>
      <c r="G13" s="28"/>
      <c r="H13" s="18">
        <f>SUM(H7:H12)</f>
        <v>4370908939272</v>
      </c>
      <c r="I13" s="18">
        <f>SUM(I7:I12)</f>
        <v>4357800142421</v>
      </c>
      <c r="J13" s="18">
        <f>SUM(J7:J12)</f>
        <v>13108796856</v>
      </c>
    </row>
    <row r="15" spans="2:10" x14ac:dyDescent="0.45">
      <c r="C15" s="10"/>
      <c r="F15" s="10"/>
      <c r="G15" s="10"/>
    </row>
  </sheetData>
  <sortState ref="B8:J16">
    <sortCondition descending="1" ref="B5"/>
  </sortState>
  <mergeCells count="13">
    <mergeCell ref="B1:J1"/>
    <mergeCell ref="B2:J2"/>
    <mergeCell ref="B3:J3"/>
    <mergeCell ref="B13:C13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rightToLeft="1" view="pageBreakPreview" topLeftCell="A2" zoomScale="70" zoomScaleNormal="100" zoomScaleSheetLayoutView="70" workbookViewId="0">
      <selection activeCell="J15" sqref="J15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5703125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8.5703125" style="1" bestFit="1" customWidth="1"/>
    <col min="9" max="9" width="18.71093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7" t="s">
        <v>0</v>
      </c>
      <c r="C1" s="178"/>
      <c r="D1" s="178"/>
      <c r="E1" s="178"/>
      <c r="F1" s="178"/>
      <c r="G1" s="178"/>
      <c r="H1" s="178"/>
      <c r="I1" s="178"/>
      <c r="J1" s="179"/>
    </row>
    <row r="2" spans="2:10" ht="24" x14ac:dyDescent="0.45">
      <c r="B2" s="180" t="s">
        <v>44</v>
      </c>
      <c r="C2" s="181"/>
      <c r="D2" s="181"/>
      <c r="E2" s="181"/>
      <c r="F2" s="181"/>
      <c r="G2" s="181"/>
      <c r="H2" s="181"/>
      <c r="I2" s="181"/>
      <c r="J2" s="182"/>
    </row>
    <row r="3" spans="2:10" ht="24" x14ac:dyDescent="0.45">
      <c r="B3" s="183" t="str">
        <f>سهام!C3</f>
        <v>برای ماه منتهی به 1399/06/31</v>
      </c>
      <c r="C3" s="184"/>
      <c r="D3" s="184"/>
      <c r="E3" s="184"/>
      <c r="F3" s="184"/>
      <c r="G3" s="184"/>
      <c r="H3" s="184"/>
      <c r="I3" s="184"/>
      <c r="J3" s="185"/>
    </row>
    <row r="4" spans="2:10" ht="24" x14ac:dyDescent="0.45">
      <c r="B4" s="36" t="s">
        <v>79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37" t="s">
        <v>2</v>
      </c>
      <c r="C5" s="137" t="s">
        <v>46</v>
      </c>
      <c r="D5" s="137" t="s">
        <v>46</v>
      </c>
      <c r="E5" s="137" t="s">
        <v>46</v>
      </c>
      <c r="F5" s="137" t="s">
        <v>46</v>
      </c>
      <c r="G5" s="137" t="s">
        <v>47</v>
      </c>
      <c r="H5" s="137" t="s">
        <v>47</v>
      </c>
      <c r="I5" s="137" t="s">
        <v>47</v>
      </c>
      <c r="J5" s="137" t="s">
        <v>47</v>
      </c>
    </row>
    <row r="6" spans="2:10" x14ac:dyDescent="0.45">
      <c r="B6" s="137" t="s">
        <v>2</v>
      </c>
      <c r="C6" s="137" t="s">
        <v>6</v>
      </c>
      <c r="D6" s="137" t="s">
        <v>85</v>
      </c>
      <c r="E6" s="137" t="s">
        <v>59</v>
      </c>
      <c r="F6" s="137" t="s">
        <v>61</v>
      </c>
      <c r="G6" s="137" t="s">
        <v>6</v>
      </c>
      <c r="H6" s="137" t="s">
        <v>8</v>
      </c>
      <c r="I6" s="137" t="s">
        <v>59</v>
      </c>
      <c r="J6" s="137" t="s">
        <v>61</v>
      </c>
    </row>
    <row r="7" spans="2:10" ht="27.75" customHeight="1" x14ac:dyDescent="0.45">
      <c r="B7" s="84" t="s">
        <v>107</v>
      </c>
      <c r="C7" s="4">
        <v>3700000</v>
      </c>
      <c r="D7" s="4">
        <v>166158008027</v>
      </c>
      <c r="E7" s="4">
        <v>157887503128</v>
      </c>
      <c r="F7" s="50">
        <v>8270504899</v>
      </c>
      <c r="G7" s="4">
        <v>3700000</v>
      </c>
      <c r="H7" s="4">
        <v>166158008027</v>
      </c>
      <c r="I7" s="4">
        <v>157887503128</v>
      </c>
      <c r="J7" s="50">
        <v>8270504899</v>
      </c>
    </row>
    <row r="8" spans="2:10" ht="27.75" customHeight="1" x14ac:dyDescent="0.45">
      <c r="B8" s="84" t="s">
        <v>89</v>
      </c>
      <c r="C8" s="4">
        <v>1900</v>
      </c>
      <c r="D8" s="4">
        <v>1872489401</v>
      </c>
      <c r="E8" s="4">
        <v>1872700607</v>
      </c>
      <c r="F8" s="50">
        <v>-211206</v>
      </c>
      <c r="G8" s="4">
        <v>1900</v>
      </c>
      <c r="H8" s="4">
        <v>1872489401</v>
      </c>
      <c r="I8" s="4">
        <v>1872700607</v>
      </c>
      <c r="J8" s="50">
        <v>-211206</v>
      </c>
    </row>
    <row r="9" spans="2:10" ht="27.75" customHeight="1" x14ac:dyDescent="0.45">
      <c r="B9" s="84" t="s">
        <v>88</v>
      </c>
      <c r="C9" s="4">
        <v>3800</v>
      </c>
      <c r="D9" s="4">
        <v>3057914576</v>
      </c>
      <c r="E9" s="4">
        <v>3059835209</v>
      </c>
      <c r="F9" s="50">
        <v>-1920633</v>
      </c>
      <c r="G9" s="4">
        <v>3800</v>
      </c>
      <c r="H9" s="4">
        <v>3057914576</v>
      </c>
      <c r="I9" s="4">
        <v>3059835209</v>
      </c>
      <c r="J9" s="50">
        <v>-1920633</v>
      </c>
    </row>
    <row r="10" spans="2:10" ht="27.75" customHeight="1" x14ac:dyDescent="0.45">
      <c r="B10" s="84" t="s">
        <v>105</v>
      </c>
      <c r="C10" s="4">
        <v>310000</v>
      </c>
      <c r="D10" s="4">
        <v>5389135951</v>
      </c>
      <c r="E10" s="4">
        <v>5692137265</v>
      </c>
      <c r="F10" s="50">
        <v>-303001314</v>
      </c>
      <c r="G10" s="4">
        <v>310000</v>
      </c>
      <c r="H10" s="4">
        <v>5389135951</v>
      </c>
      <c r="I10" s="4">
        <v>5692137265</v>
      </c>
      <c r="J10" s="50">
        <v>-303001314</v>
      </c>
    </row>
    <row r="11" spans="2:10" ht="27.75" customHeight="1" x14ac:dyDescent="0.45">
      <c r="B11" s="84" t="s">
        <v>104</v>
      </c>
      <c r="C11" s="4">
        <v>5002646</v>
      </c>
      <c r="D11" s="4">
        <v>51847831420</v>
      </c>
      <c r="E11" s="4">
        <v>52183963261</v>
      </c>
      <c r="F11" s="50">
        <v>-336131841</v>
      </c>
      <c r="G11" s="4">
        <v>5002646</v>
      </c>
      <c r="H11" s="4">
        <v>51847831420</v>
      </c>
      <c r="I11" s="4">
        <v>52183963261</v>
      </c>
      <c r="J11" s="50">
        <v>-336131841</v>
      </c>
    </row>
    <row r="12" spans="2:10" ht="27.75" customHeight="1" x14ac:dyDescent="0.45">
      <c r="B12" s="84" t="s">
        <v>108</v>
      </c>
      <c r="C12" s="4">
        <v>200000</v>
      </c>
      <c r="D12" s="4">
        <v>3272123202</v>
      </c>
      <c r="E12" s="4">
        <v>3768188871</v>
      </c>
      <c r="F12" s="50">
        <v>-496065669</v>
      </c>
      <c r="G12" s="4">
        <v>200000</v>
      </c>
      <c r="H12" s="4">
        <v>3272123202</v>
      </c>
      <c r="I12" s="4">
        <v>3768188871</v>
      </c>
      <c r="J12" s="50">
        <v>-496065669</v>
      </c>
    </row>
    <row r="13" spans="2:10" ht="27.75" customHeight="1" x14ac:dyDescent="0.45">
      <c r="B13" s="84" t="s">
        <v>106</v>
      </c>
      <c r="C13" s="4">
        <v>4461550</v>
      </c>
      <c r="D13" s="4">
        <v>182638432951</v>
      </c>
      <c r="E13" s="4">
        <v>185075999199</v>
      </c>
      <c r="F13" s="50">
        <v>-2437566248</v>
      </c>
      <c r="G13" s="4">
        <v>4461550</v>
      </c>
      <c r="H13" s="4">
        <v>182638432951</v>
      </c>
      <c r="I13" s="4">
        <v>185075999199</v>
      </c>
      <c r="J13" s="50">
        <v>-2437566248</v>
      </c>
    </row>
    <row r="14" spans="2:10" ht="36" customHeight="1" x14ac:dyDescent="0.55000000000000004">
      <c r="B14" s="175" t="s">
        <v>66</v>
      </c>
      <c r="C14" s="176"/>
      <c r="D14" s="17">
        <f>SUM(D7:D13)</f>
        <v>414235935528</v>
      </c>
      <c r="E14" s="17">
        <f>SUM(E7:E13)</f>
        <v>409540327540</v>
      </c>
      <c r="F14" s="18">
        <f>SUM(F7:F13)</f>
        <v>4695607988</v>
      </c>
      <c r="G14" s="24"/>
      <c r="H14" s="17">
        <f>SUM(H7:H13)</f>
        <v>414235935528</v>
      </c>
      <c r="I14" s="17">
        <f>SUM(I7:I13)</f>
        <v>409540327540</v>
      </c>
      <c r="J14" s="18">
        <f>SUM(J7:J13)</f>
        <v>4695607988</v>
      </c>
    </row>
    <row r="16" spans="2:10" x14ac:dyDescent="0.45">
      <c r="C16" s="10"/>
      <c r="G16" s="10"/>
    </row>
  </sheetData>
  <sortState ref="B7:J17">
    <sortCondition descending="1" ref="B7"/>
  </sortState>
  <mergeCells count="15">
    <mergeCell ref="B1:J1"/>
    <mergeCell ref="B2:J2"/>
    <mergeCell ref="B3:J3"/>
    <mergeCell ref="B14:C14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2"/>
  <sheetViews>
    <sheetView rightToLeft="1" view="pageBreakPreview" zoomScale="70" zoomScaleNormal="100" zoomScaleSheetLayoutView="70" workbookViewId="0">
      <selection activeCell="L14" sqref="L14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8.5703125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8" t="s">
        <v>0</v>
      </c>
      <c r="D1" s="178"/>
      <c r="E1" s="178"/>
      <c r="F1" s="178"/>
      <c r="G1" s="178"/>
      <c r="H1" s="178"/>
      <c r="I1" s="178"/>
      <c r="J1" s="178"/>
      <c r="K1" s="178"/>
      <c r="L1" s="179"/>
    </row>
    <row r="2" spans="2:12" ht="24" x14ac:dyDescent="0.45">
      <c r="B2" s="34"/>
      <c r="C2" s="181" t="s">
        <v>44</v>
      </c>
      <c r="D2" s="181"/>
      <c r="E2" s="181"/>
      <c r="F2" s="181"/>
      <c r="G2" s="181"/>
      <c r="H2" s="181"/>
      <c r="I2" s="181"/>
      <c r="J2" s="181"/>
      <c r="K2" s="181"/>
      <c r="L2" s="182"/>
    </row>
    <row r="3" spans="2:12" ht="24" x14ac:dyDescent="0.45">
      <c r="B3" s="35" t="s">
        <v>79</v>
      </c>
      <c r="C3" s="184" t="str">
        <f>سهام!C3</f>
        <v>برای ماه منتهی به 1399/06/31</v>
      </c>
      <c r="D3" s="184"/>
      <c r="E3" s="184"/>
      <c r="F3" s="184"/>
      <c r="G3" s="184"/>
      <c r="H3" s="184"/>
      <c r="I3" s="184"/>
      <c r="J3" s="184"/>
      <c r="K3" s="184"/>
      <c r="L3" s="185"/>
    </row>
    <row r="4" spans="2:12" x14ac:dyDescent="0.45">
      <c r="B4" s="137" t="s">
        <v>2</v>
      </c>
      <c r="C4" s="186" t="s">
        <v>46</v>
      </c>
      <c r="D4" s="187"/>
      <c r="E4" s="187"/>
      <c r="F4" s="187"/>
      <c r="G4" s="187"/>
      <c r="H4" s="137" t="s">
        <v>47</v>
      </c>
      <c r="I4" s="137" t="s">
        <v>47</v>
      </c>
      <c r="J4" s="137" t="s">
        <v>47</v>
      </c>
      <c r="K4" s="137" t="s">
        <v>47</v>
      </c>
      <c r="L4" s="137" t="s">
        <v>47</v>
      </c>
    </row>
    <row r="5" spans="2:12" ht="73.5" customHeight="1" x14ac:dyDescent="0.45">
      <c r="B5" s="137" t="s">
        <v>2</v>
      </c>
      <c r="C5" s="137" t="s">
        <v>62</v>
      </c>
      <c r="D5" s="137" t="s">
        <v>63</v>
      </c>
      <c r="E5" s="137" t="s">
        <v>64</v>
      </c>
      <c r="F5" s="52" t="s">
        <v>87</v>
      </c>
      <c r="G5" s="165" t="s">
        <v>86</v>
      </c>
      <c r="H5" s="71" t="s">
        <v>62</v>
      </c>
      <c r="I5" s="137" t="s">
        <v>63</v>
      </c>
      <c r="J5" s="137" t="s">
        <v>64</v>
      </c>
      <c r="K5" s="20" t="s">
        <v>87</v>
      </c>
      <c r="L5" s="71" t="s">
        <v>86</v>
      </c>
    </row>
    <row r="6" spans="2:12" ht="32.25" customHeight="1" x14ac:dyDescent="0.45">
      <c r="B6" s="84" t="s">
        <v>106</v>
      </c>
      <c r="C6" s="4">
        <v>0</v>
      </c>
      <c r="D6" s="50">
        <v>28556154241</v>
      </c>
      <c r="E6" s="50">
        <v>-2437566248</v>
      </c>
      <c r="F6" s="50">
        <v>26118587993</v>
      </c>
      <c r="G6" s="69">
        <f>F6/F12</f>
        <v>1.4667977528687857</v>
      </c>
      <c r="H6" s="4">
        <v>0</v>
      </c>
      <c r="I6" s="50">
        <v>28556154241</v>
      </c>
      <c r="J6" s="50">
        <v>-2437566248</v>
      </c>
      <c r="K6" s="50">
        <v>26118587993</v>
      </c>
      <c r="L6" s="69">
        <f>K6/K12</f>
        <v>1.4667977528687857</v>
      </c>
    </row>
    <row r="7" spans="2:12" ht="27.75" customHeight="1" x14ac:dyDescent="0.45">
      <c r="B7" s="84" t="s">
        <v>104</v>
      </c>
      <c r="C7" s="4">
        <v>0</v>
      </c>
      <c r="D7" s="50">
        <v>-101952854</v>
      </c>
      <c r="E7" s="50">
        <v>-336131841</v>
      </c>
      <c r="F7" s="50">
        <v>-438084695</v>
      </c>
      <c r="G7" s="118">
        <f>F7/F12</f>
        <v>-2.4602464971093561E-2</v>
      </c>
      <c r="H7" s="4">
        <v>0</v>
      </c>
      <c r="I7" s="50">
        <v>-101952854</v>
      </c>
      <c r="J7" s="50">
        <v>-336131841</v>
      </c>
      <c r="K7" s="50">
        <v>-438084695</v>
      </c>
      <c r="L7" s="118">
        <f>K7/K12</f>
        <v>-2.4602464971093561E-2</v>
      </c>
    </row>
    <row r="8" spans="2:12" ht="27.75" customHeight="1" x14ac:dyDescent="0.45">
      <c r="B8" s="84" t="s">
        <v>109</v>
      </c>
      <c r="C8" s="4">
        <v>0</v>
      </c>
      <c r="D8" s="50">
        <v>-442472774</v>
      </c>
      <c r="E8" s="50">
        <v>0</v>
      </c>
      <c r="F8" s="50">
        <v>-442472774</v>
      </c>
      <c r="G8" s="118">
        <f>F8/F12</f>
        <v>-2.4848895766599644E-2</v>
      </c>
      <c r="H8" s="4">
        <v>0</v>
      </c>
      <c r="I8" s="50">
        <v>-442472774</v>
      </c>
      <c r="J8" s="50">
        <v>0</v>
      </c>
      <c r="K8" s="50">
        <v>-442472774</v>
      </c>
      <c r="L8" s="118">
        <f>K8/K12</f>
        <v>-2.4848895766599644E-2</v>
      </c>
    </row>
    <row r="9" spans="2:12" ht="27.75" customHeight="1" x14ac:dyDescent="0.45">
      <c r="B9" s="84" t="s">
        <v>107</v>
      </c>
      <c r="C9" s="4">
        <v>0</v>
      </c>
      <c r="D9" s="50">
        <v>-9285231093</v>
      </c>
      <c r="E9" s="50">
        <v>8270504899</v>
      </c>
      <c r="F9" s="50">
        <v>-1014726194</v>
      </c>
      <c r="G9" s="118">
        <f>F9/F12</f>
        <v>-5.6986162557302045E-2</v>
      </c>
      <c r="H9" s="4">
        <v>0</v>
      </c>
      <c r="I9" s="50">
        <v>-9285231093</v>
      </c>
      <c r="J9" s="50">
        <v>8270504899</v>
      </c>
      <c r="K9" s="50">
        <v>-1014726194</v>
      </c>
      <c r="L9" s="118">
        <f>K9/K12</f>
        <v>-5.6986162557302045E-2</v>
      </c>
    </row>
    <row r="10" spans="2:12" ht="27.75" customHeight="1" x14ac:dyDescent="0.45">
      <c r="B10" s="84" t="s">
        <v>105</v>
      </c>
      <c r="C10" s="4">
        <v>0</v>
      </c>
      <c r="D10" s="50">
        <v>-2631611640</v>
      </c>
      <c r="E10" s="50">
        <v>-303001314</v>
      </c>
      <c r="F10" s="50">
        <v>-2934612954</v>
      </c>
      <c r="G10" s="118">
        <f>F10/F12</f>
        <v>-0.16480537491615038</v>
      </c>
      <c r="H10" s="4">
        <v>0</v>
      </c>
      <c r="I10" s="50">
        <v>-2631611640</v>
      </c>
      <c r="J10" s="50">
        <v>-303001314</v>
      </c>
      <c r="K10" s="50">
        <v>-2934612954</v>
      </c>
      <c r="L10" s="118">
        <f>K10/K12</f>
        <v>-0.16480537491615038</v>
      </c>
    </row>
    <row r="11" spans="2:12" ht="27.75" customHeight="1" x14ac:dyDescent="0.45">
      <c r="B11" s="84" t="s">
        <v>108</v>
      </c>
      <c r="C11" s="4">
        <v>0</v>
      </c>
      <c r="D11" s="50">
        <v>-2986089024</v>
      </c>
      <c r="E11" s="50">
        <v>-496065669</v>
      </c>
      <c r="F11" s="50">
        <v>-3482154693</v>
      </c>
      <c r="G11" s="118">
        <f>F11/F12</f>
        <v>-0.19555485465764</v>
      </c>
      <c r="H11" s="4">
        <v>0</v>
      </c>
      <c r="I11" s="50">
        <v>-2986089024</v>
      </c>
      <c r="J11" s="50">
        <v>-496065669</v>
      </c>
      <c r="K11" s="50">
        <v>-3482154693</v>
      </c>
      <c r="L11" s="118">
        <f>K11/K12</f>
        <v>-0.19555485465764</v>
      </c>
    </row>
    <row r="12" spans="2:12" ht="27.75" customHeight="1" x14ac:dyDescent="0.45">
      <c r="B12" s="85" t="s">
        <v>111</v>
      </c>
      <c r="C12" s="18">
        <f t="shared" ref="C12:H12" si="0">SUM(C6:C11)</f>
        <v>0</v>
      </c>
      <c r="D12" s="18">
        <f>SUM(D6:D11)</f>
        <v>13108796856</v>
      </c>
      <c r="E12" s="18">
        <f>SUM(E6:E11)</f>
        <v>4697739827</v>
      </c>
      <c r="F12" s="18">
        <f>SUM(F6:F11)</f>
        <v>17806536683</v>
      </c>
      <c r="G12" s="25">
        <f>SUM(G6:G11)</f>
        <v>1</v>
      </c>
      <c r="H12" s="18">
        <f t="shared" si="0"/>
        <v>0</v>
      </c>
      <c r="I12" s="18">
        <f>SUM(I6:I11)</f>
        <v>13108796856</v>
      </c>
      <c r="J12" s="18">
        <f>SUM(J6:J11)</f>
        <v>4697739827</v>
      </c>
      <c r="K12" s="18">
        <f>SUM(K6:K11)</f>
        <v>17806536683</v>
      </c>
      <c r="L12" s="25">
        <f>SUM(L6:L11)</f>
        <v>1</v>
      </c>
    </row>
    <row r="13" spans="2:12" ht="33" hidden="1" customHeight="1" x14ac:dyDescent="0.45">
      <c r="B13" s="112" t="s">
        <v>78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</row>
    <row r="14" spans="2:12" ht="34.5" customHeight="1" x14ac:dyDescent="0.45"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</row>
    <row r="15" spans="2:12" x14ac:dyDescent="0.45">
      <c r="E15" s="23"/>
      <c r="F15" s="21"/>
      <c r="G15" s="51"/>
      <c r="H15" s="10"/>
    </row>
    <row r="16" spans="2:12" x14ac:dyDescent="0.45">
      <c r="E16" s="23"/>
      <c r="F16" s="21"/>
      <c r="G16" s="22"/>
      <c r="I16" s="10"/>
    </row>
    <row r="17" spans="5:9" x14ac:dyDescent="0.45">
      <c r="E17" s="23"/>
      <c r="F17" s="21"/>
      <c r="G17" s="21"/>
    </row>
    <row r="18" spans="5:9" x14ac:dyDescent="0.45">
      <c r="E18" s="23"/>
      <c r="F18" s="21"/>
      <c r="G18" s="22"/>
    </row>
    <row r="19" spans="5:9" x14ac:dyDescent="0.45">
      <c r="E19" s="23"/>
      <c r="F19" s="21"/>
      <c r="G19" s="22"/>
      <c r="I19" s="15"/>
    </row>
    <row r="20" spans="5:9" x14ac:dyDescent="0.45">
      <c r="E20" s="23"/>
      <c r="F20" s="21"/>
      <c r="G20" s="22"/>
    </row>
    <row r="21" spans="5:9" x14ac:dyDescent="0.45">
      <c r="E21" s="23"/>
      <c r="F21" s="21"/>
      <c r="G21" s="21"/>
    </row>
    <row r="22" spans="5:9" x14ac:dyDescent="0.45">
      <c r="F22" s="15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rightToLeft="1" view="pageBreakPreview" topLeftCell="B1" zoomScale="90" zoomScaleNormal="100" zoomScaleSheetLayoutView="90" workbookViewId="0">
      <selection activeCell="J9" sqref="J9"/>
    </sheetView>
  </sheetViews>
  <sheetFormatPr defaultRowHeight="18.75" x14ac:dyDescent="0.45"/>
  <cols>
    <col min="1" max="1" width="9.140625" style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9.14062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33"/>
      <c r="C1" s="178" t="s">
        <v>0</v>
      </c>
      <c r="D1" s="178"/>
      <c r="E1" s="178"/>
      <c r="F1" s="178"/>
      <c r="G1" s="178"/>
      <c r="H1" s="178"/>
      <c r="I1" s="178"/>
      <c r="J1" s="179"/>
    </row>
    <row r="2" spans="2:10" ht="24" x14ac:dyDescent="0.45">
      <c r="B2" s="34"/>
      <c r="C2" s="181" t="s">
        <v>44</v>
      </c>
      <c r="D2" s="181"/>
      <c r="E2" s="181"/>
      <c r="F2" s="181"/>
      <c r="G2" s="181"/>
      <c r="H2" s="181"/>
      <c r="I2" s="181"/>
      <c r="J2" s="182"/>
    </row>
    <row r="3" spans="2:10" ht="24" x14ac:dyDescent="0.45">
      <c r="B3" s="36" t="s">
        <v>80</v>
      </c>
      <c r="C3" s="184" t="str">
        <f>سهام!C3</f>
        <v>برای ماه منتهی به 1399/06/31</v>
      </c>
      <c r="D3" s="184"/>
      <c r="E3" s="184"/>
      <c r="F3" s="184"/>
      <c r="G3" s="184"/>
      <c r="H3" s="184"/>
      <c r="I3" s="184"/>
      <c r="J3" s="185"/>
    </row>
    <row r="4" spans="2:10" x14ac:dyDescent="0.45">
      <c r="B4" s="137" t="s">
        <v>48</v>
      </c>
      <c r="C4" s="137" t="s">
        <v>46</v>
      </c>
      <c r="D4" s="137" t="s">
        <v>46</v>
      </c>
      <c r="E4" s="137" t="s">
        <v>46</v>
      </c>
      <c r="F4" s="137" t="s">
        <v>46</v>
      </c>
      <c r="G4" s="137" t="s">
        <v>47</v>
      </c>
      <c r="H4" s="137" t="s">
        <v>47</v>
      </c>
      <c r="I4" s="137" t="s">
        <v>47</v>
      </c>
      <c r="J4" s="137" t="s">
        <v>47</v>
      </c>
    </row>
    <row r="5" spans="2:10" x14ac:dyDescent="0.45">
      <c r="B5" s="137" t="s">
        <v>48</v>
      </c>
      <c r="C5" s="137" t="s">
        <v>65</v>
      </c>
      <c r="D5" s="137" t="s">
        <v>63</v>
      </c>
      <c r="E5" s="137" t="s">
        <v>64</v>
      </c>
      <c r="F5" s="137" t="s">
        <v>66</v>
      </c>
      <c r="G5" s="137" t="s">
        <v>65</v>
      </c>
      <c r="H5" s="137" t="s">
        <v>63</v>
      </c>
      <c r="I5" s="137" t="s">
        <v>64</v>
      </c>
      <c r="J5" s="137" t="s">
        <v>66</v>
      </c>
    </row>
    <row r="6" spans="2:10" ht="24.75" customHeight="1" x14ac:dyDescent="0.45">
      <c r="B6" s="66" t="s">
        <v>89</v>
      </c>
      <c r="C6" s="50">
        <v>0</v>
      </c>
      <c r="D6" s="50">
        <v>0</v>
      </c>
      <c r="E6" s="50">
        <v>-211206</v>
      </c>
      <c r="F6" s="50">
        <v>-211206</v>
      </c>
      <c r="G6" s="50">
        <v>0</v>
      </c>
      <c r="H6" s="67">
        <v>0</v>
      </c>
      <c r="I6" s="50">
        <v>-211206</v>
      </c>
      <c r="J6" s="50">
        <v>-211206</v>
      </c>
    </row>
    <row r="7" spans="2:10" ht="24.75" customHeight="1" x14ac:dyDescent="0.45">
      <c r="B7" s="66" t="s">
        <v>88</v>
      </c>
      <c r="C7" s="50">
        <v>0</v>
      </c>
      <c r="D7" s="50">
        <v>0</v>
      </c>
      <c r="E7" s="50">
        <v>-1920633</v>
      </c>
      <c r="F7" s="50">
        <v>-1920633</v>
      </c>
      <c r="G7" s="50">
        <v>0</v>
      </c>
      <c r="H7" s="67">
        <v>0</v>
      </c>
      <c r="I7" s="50">
        <v>-1920633</v>
      </c>
      <c r="J7" s="50">
        <v>-1920633</v>
      </c>
    </row>
    <row r="8" spans="2:10" ht="24" x14ac:dyDescent="0.45">
      <c r="B8" s="5" t="s">
        <v>66</v>
      </c>
      <c r="C8" s="50">
        <f t="shared" ref="C8:H8" si="0">SUM(C6:C7)</f>
        <v>0</v>
      </c>
      <c r="D8" s="50">
        <f t="shared" si="0"/>
        <v>0</v>
      </c>
      <c r="E8" s="50">
        <f>SUM(E6:E7)</f>
        <v>-2131839</v>
      </c>
      <c r="F8" s="50">
        <f>SUM(F6:F7)</f>
        <v>-2131839</v>
      </c>
      <c r="G8" s="105">
        <f t="shared" si="0"/>
        <v>0</v>
      </c>
      <c r="H8" s="67">
        <f t="shared" si="0"/>
        <v>0</v>
      </c>
      <c r="I8" s="50">
        <f>SUM(I6:I7)</f>
        <v>-2131839</v>
      </c>
      <c r="J8" s="50">
        <f>SUM(J6:J7)</f>
        <v>-2131839</v>
      </c>
    </row>
    <row r="9" spans="2:10" x14ac:dyDescent="0.45">
      <c r="D9" s="12"/>
    </row>
    <row r="11" spans="2:10" x14ac:dyDescent="0.45">
      <c r="F11" s="12"/>
      <c r="I11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2"/>
  <sheetViews>
    <sheetView rightToLeft="1" view="pageBreakPreview" zoomScaleNormal="100" zoomScaleSheetLayoutView="100" workbookViewId="0">
      <selection activeCell="E11" sqref="E11"/>
    </sheetView>
  </sheetViews>
  <sheetFormatPr defaultRowHeight="18.75" x14ac:dyDescent="0.45"/>
  <cols>
    <col min="1" max="1" width="9.140625" style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78" t="s">
        <v>0</v>
      </c>
      <c r="D1" s="178"/>
      <c r="E1" s="178"/>
      <c r="F1" s="178"/>
      <c r="G1" s="179"/>
    </row>
    <row r="2" spans="2:7" ht="24" x14ac:dyDescent="0.45">
      <c r="B2" s="34"/>
      <c r="C2" s="181" t="s">
        <v>44</v>
      </c>
      <c r="D2" s="181"/>
      <c r="E2" s="181"/>
      <c r="F2" s="181"/>
      <c r="G2" s="182"/>
    </row>
    <row r="3" spans="2:7" ht="24" x14ac:dyDescent="0.45">
      <c r="B3" s="36" t="s">
        <v>80</v>
      </c>
      <c r="C3" s="184" t="str">
        <f>سهام!C3</f>
        <v>برای ماه منتهی به 1399/06/31</v>
      </c>
      <c r="D3" s="184"/>
      <c r="E3" s="184"/>
      <c r="F3" s="184"/>
      <c r="G3" s="185"/>
    </row>
    <row r="4" spans="2:7" x14ac:dyDescent="0.45">
      <c r="B4" s="137" t="s">
        <v>67</v>
      </c>
      <c r="C4" s="137" t="s">
        <v>67</v>
      </c>
      <c r="D4" s="137" t="s">
        <v>46</v>
      </c>
      <c r="E4" s="137" t="s">
        <v>46</v>
      </c>
      <c r="F4" s="137" t="s">
        <v>47</v>
      </c>
      <c r="G4" s="137" t="s">
        <v>47</v>
      </c>
    </row>
    <row r="5" spans="2:7" x14ac:dyDescent="0.45">
      <c r="B5" s="137" t="s">
        <v>68</v>
      </c>
      <c r="C5" s="137" t="s">
        <v>37</v>
      </c>
      <c r="D5" s="137" t="s">
        <v>69</v>
      </c>
      <c r="E5" s="137" t="s">
        <v>70</v>
      </c>
      <c r="F5" s="137" t="s">
        <v>69</v>
      </c>
      <c r="G5" s="137" t="s">
        <v>70</v>
      </c>
    </row>
    <row r="6" spans="2:7" ht="32.25" customHeight="1" x14ac:dyDescent="0.45">
      <c r="B6" s="3" t="s">
        <v>43</v>
      </c>
      <c r="C6" s="65">
        <v>1349301287911</v>
      </c>
      <c r="D6" s="4">
        <v>128959890</v>
      </c>
      <c r="E6" s="29">
        <f>D6/280618806808</f>
        <v>4.5955540709085343E-4</v>
      </c>
      <c r="F6" s="4">
        <v>128959890</v>
      </c>
      <c r="G6" s="47">
        <f>F6/280618806808</f>
        <v>4.5955540709085343E-4</v>
      </c>
    </row>
    <row r="7" spans="2:7" ht="29.25" customHeight="1" x14ac:dyDescent="0.45">
      <c r="B7" s="188" t="s">
        <v>66</v>
      </c>
      <c r="C7" s="189"/>
      <c r="D7" s="102">
        <f>SUM(D6:D6)</f>
        <v>128959890</v>
      </c>
      <c r="E7" s="103">
        <f>SUM(E6:E6)</f>
        <v>4.5955540709085343E-4</v>
      </c>
      <c r="F7" s="102">
        <f>SUM(F6:F6)</f>
        <v>128959890</v>
      </c>
      <c r="G7" s="103">
        <f>SUM(G6)</f>
        <v>4.5955540709085343E-4</v>
      </c>
    </row>
    <row r="8" spans="2:7" x14ac:dyDescent="0.45">
      <c r="F8" s="82"/>
    </row>
    <row r="9" spans="2:7" x14ac:dyDescent="0.45">
      <c r="E9" s="114"/>
      <c r="F9" s="115"/>
      <c r="G9" s="114"/>
    </row>
    <row r="10" spans="2:7" x14ac:dyDescent="0.45">
      <c r="D10" s="11"/>
      <c r="E10" s="93"/>
      <c r="F10" s="95"/>
      <c r="G10" s="95"/>
    </row>
    <row r="11" spans="2:7" x14ac:dyDescent="0.45">
      <c r="D11" s="95"/>
      <c r="E11" s="95"/>
      <c r="F11" s="96"/>
      <c r="G11" s="11"/>
    </row>
    <row r="12" spans="2:7" x14ac:dyDescent="0.45">
      <c r="G12" s="48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H8" sqref="H8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90" t="s">
        <v>0</v>
      </c>
      <c r="B1" s="190"/>
      <c r="C1" s="191"/>
    </row>
    <row r="2" spans="1:3" ht="21" x14ac:dyDescent="0.45">
      <c r="A2" s="190" t="s">
        <v>44</v>
      </c>
      <c r="B2" s="190"/>
      <c r="C2" s="191"/>
    </row>
    <row r="3" spans="1:3" ht="21" x14ac:dyDescent="0.45">
      <c r="A3" s="192" t="str">
        <f>سهام!C3</f>
        <v>برای ماه منتهی به 1399/06/31</v>
      </c>
      <c r="B3" s="192"/>
      <c r="C3" s="193"/>
    </row>
    <row r="4" spans="1:3" ht="21" x14ac:dyDescent="0.45">
      <c r="A4" s="43" t="s">
        <v>80</v>
      </c>
      <c r="B4" s="41"/>
      <c r="C4" s="42"/>
    </row>
    <row r="5" spans="1:3" x14ac:dyDescent="0.45">
      <c r="A5" s="137" t="s">
        <v>71</v>
      </c>
      <c r="B5" s="137" t="s">
        <v>46</v>
      </c>
      <c r="C5" s="137" t="str">
        <f>سهام!J4</f>
        <v>1399/06/31</v>
      </c>
    </row>
    <row r="6" spans="1:3" x14ac:dyDescent="0.45">
      <c r="A6" s="137" t="s">
        <v>71</v>
      </c>
      <c r="B6" s="137" t="s">
        <v>40</v>
      </c>
      <c r="C6" s="137" t="s">
        <v>40</v>
      </c>
    </row>
    <row r="7" spans="1:3" x14ac:dyDescent="0.45">
      <c r="A7" s="2" t="s">
        <v>103</v>
      </c>
      <c r="B7" s="4">
        <v>853409066</v>
      </c>
      <c r="C7" s="4">
        <v>853409066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8" t="s">
        <v>66</v>
      </c>
      <c r="B10" s="17">
        <f>SUM(B7:B9)</f>
        <v>853409066</v>
      </c>
      <c r="C10" s="17">
        <f>SUM(C7:C9)</f>
        <v>853409066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view="pageBreakPreview" topLeftCell="A4" zoomScale="120" zoomScaleNormal="110" zoomScaleSheetLayoutView="120" workbookViewId="0">
      <selection activeCell="E14" sqref="E14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94" t="s">
        <v>0</v>
      </c>
      <c r="C1" s="195"/>
      <c r="D1" s="195"/>
      <c r="E1" s="196"/>
    </row>
    <row r="2" spans="2:8" ht="24" customHeight="1" x14ac:dyDescent="0.45">
      <c r="B2" s="197" t="s">
        <v>44</v>
      </c>
      <c r="C2" s="198"/>
      <c r="D2" s="198"/>
      <c r="E2" s="199"/>
    </row>
    <row r="3" spans="2:8" ht="24" customHeight="1" x14ac:dyDescent="0.45">
      <c r="B3" s="200" t="str">
        <f>سهام!C3</f>
        <v>برای ماه منتهی به 1399/06/31</v>
      </c>
      <c r="C3" s="184"/>
      <c r="D3" s="184"/>
      <c r="E3" s="201"/>
    </row>
    <row r="4" spans="2:8" ht="24" customHeight="1" x14ac:dyDescent="0.45">
      <c r="B4" s="62" t="s">
        <v>80</v>
      </c>
      <c r="C4" s="43"/>
      <c r="D4" s="44"/>
      <c r="E4" s="63"/>
    </row>
    <row r="5" spans="2:8" x14ac:dyDescent="0.45">
      <c r="B5" s="203" t="s">
        <v>48</v>
      </c>
      <c r="C5" s="70" t="s">
        <v>81</v>
      </c>
      <c r="D5" s="137" t="s">
        <v>40</v>
      </c>
      <c r="E5" s="139" t="s">
        <v>12</v>
      </c>
    </row>
    <row r="6" spans="2:8" x14ac:dyDescent="0.45">
      <c r="B6" s="64" t="s">
        <v>74</v>
      </c>
      <c r="C6" s="16" t="s">
        <v>82</v>
      </c>
      <c r="D6" s="107">
        <v>17806536683</v>
      </c>
      <c r="E6" s="86">
        <f>ABS(D6)/4388747153200</f>
        <v>4.0573166011663685E-3</v>
      </c>
      <c r="H6" s="94"/>
    </row>
    <row r="7" spans="2:8" x14ac:dyDescent="0.45">
      <c r="B7" s="64" t="s">
        <v>75</v>
      </c>
      <c r="C7" s="16" t="s">
        <v>83</v>
      </c>
      <c r="D7" s="107">
        <v>-2131839</v>
      </c>
      <c r="E7" s="86">
        <f>ABS(D7)/4388747153200</f>
        <v>4.8575115530307921E-7</v>
      </c>
      <c r="H7" s="89"/>
    </row>
    <row r="8" spans="2:8" ht="19.5" thickBot="1" x14ac:dyDescent="0.5">
      <c r="B8" s="74" t="s">
        <v>76</v>
      </c>
      <c r="C8" s="83" t="s">
        <v>84</v>
      </c>
      <c r="D8" s="75">
        <v>128959890</v>
      </c>
      <c r="E8" s="87">
        <f>ABS(D8)/4388747153200</f>
        <v>2.9384215015889105E-5</v>
      </c>
      <c r="H8" s="10"/>
    </row>
    <row r="9" spans="2:8" ht="19.5" thickBot="1" x14ac:dyDescent="0.5">
      <c r="B9" s="204" t="s">
        <v>66</v>
      </c>
      <c r="C9" s="205"/>
      <c r="D9" s="116">
        <f>SUM(D6:D8)</f>
        <v>17933364734</v>
      </c>
      <c r="E9" s="90">
        <f>SUM(E6:E8)</f>
        <v>4.0871865673375611E-3</v>
      </c>
      <c r="H9" s="10"/>
    </row>
    <row r="10" spans="2:8" x14ac:dyDescent="0.45">
      <c r="B10" s="202" t="s">
        <v>122</v>
      </c>
      <c r="C10" s="202"/>
      <c r="D10" s="202"/>
      <c r="E10" s="202"/>
    </row>
    <row r="12" spans="2:8" x14ac:dyDescent="0.45">
      <c r="D12" s="10"/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2020-07-27T06:00:06Z</cp:lastPrinted>
  <dcterms:created xsi:type="dcterms:W3CDTF">2018-12-22T09:13:23Z</dcterms:created>
  <dcterms:modified xsi:type="dcterms:W3CDTF">2020-09-30T11:36:41Z</dcterms:modified>
</cp:coreProperties>
</file>