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9\مرداد\"/>
    </mc:Choice>
  </mc:AlternateContent>
  <bookViews>
    <workbookView xWindow="0" yWindow="0" windowWidth="20400" windowHeight="64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مشارکت'!$A$1:$U$12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'!$A$1:$L$13</definedName>
    <definedName name="_xlnm.Print_Area" localSheetId="8">'درآمد ناشی از تغییر قیمت اوراق '!$A$1:$K$18</definedName>
    <definedName name="_xlnm.Print_Area" localSheetId="9">'درآمد ناشی از فروش '!$A$1:$K$25</definedName>
    <definedName name="_xlnm.Print_Area" localSheetId="5">'سپرده '!$A$1:$L$9</definedName>
    <definedName name="_xlnm.Print_Area" localSheetId="11">'سرمایه‌گذاری در اوراق بهادار '!$A$1:$K$16</definedName>
    <definedName name="_xlnm.Print_Area" localSheetId="10">'سرمایه‌گذاری در سهام '!$A$1:$M$17</definedName>
    <definedName name="_xlnm.Print_Area" localSheetId="6">'سود اوراق بهادار و سپرده بانکی '!$A$1:$L$11</definedName>
    <definedName name="_xlnm.Print_Area" localSheetId="0">سهام!$A$1:$O$14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H17" i="9" l="1"/>
  <c r="J17" i="9"/>
  <c r="I17" i="9"/>
  <c r="M13" i="1" l="1"/>
  <c r="L13" i="1"/>
  <c r="G13" i="1"/>
  <c r="I13" i="1"/>
  <c r="J8" i="1"/>
  <c r="J9" i="1"/>
  <c r="J10" i="1"/>
  <c r="J11" i="1"/>
  <c r="J12" i="1"/>
  <c r="J7" i="1"/>
  <c r="E13" i="1"/>
  <c r="D13" i="1"/>
  <c r="L15" i="11"/>
  <c r="G15" i="11"/>
  <c r="K15" i="11"/>
  <c r="J15" i="11"/>
  <c r="I15" i="11"/>
  <c r="H15" i="11"/>
  <c r="F15" i="11"/>
  <c r="E15" i="11"/>
  <c r="D15" i="11"/>
  <c r="F15" i="12"/>
  <c r="E15" i="12"/>
  <c r="D15" i="12"/>
  <c r="C15" i="12"/>
  <c r="J15" i="12"/>
  <c r="I15" i="12"/>
  <c r="H15" i="12"/>
  <c r="G15" i="12"/>
  <c r="J24" i="10"/>
  <c r="I24" i="10"/>
  <c r="H24" i="10"/>
  <c r="F24" i="10"/>
  <c r="E24" i="10"/>
  <c r="D24" i="10"/>
  <c r="F17" i="9"/>
  <c r="E17" i="9"/>
  <c r="D17" i="9"/>
  <c r="K11" i="8"/>
  <c r="J11" i="8"/>
  <c r="I11" i="8"/>
  <c r="K9" i="7"/>
  <c r="I9" i="7"/>
  <c r="H9" i="7"/>
  <c r="F9" i="7"/>
  <c r="J8" i="6"/>
  <c r="I8" i="6"/>
  <c r="H8" i="6"/>
  <c r="G8" i="6"/>
  <c r="S11" i="3"/>
  <c r="Q11" i="3"/>
  <c r="P11" i="3"/>
  <c r="O11" i="3"/>
  <c r="N11" i="3"/>
  <c r="M11" i="3"/>
  <c r="L11" i="3"/>
  <c r="K11" i="3"/>
  <c r="J11" i="3"/>
  <c r="I11" i="3"/>
  <c r="F7" i="13" l="1"/>
  <c r="D7" i="13"/>
  <c r="E9" i="15"/>
  <c r="D9" i="15"/>
  <c r="C10" i="14"/>
  <c r="B10" i="14"/>
  <c r="E7" i="13"/>
  <c r="G7" i="13"/>
  <c r="G6" i="13"/>
  <c r="E6" i="13"/>
  <c r="L14" i="11" l="1"/>
  <c r="L13" i="11"/>
  <c r="L12" i="11"/>
  <c r="L11" i="11"/>
  <c r="G11" i="11"/>
  <c r="H11" i="8"/>
  <c r="G11" i="8"/>
  <c r="F11" i="8"/>
  <c r="J9" i="7"/>
  <c r="R11" i="3"/>
  <c r="E8" i="15"/>
  <c r="E7" i="15"/>
  <c r="E6" i="15"/>
  <c r="C15" i="11"/>
  <c r="G13" i="11" l="1"/>
  <c r="G14" i="11"/>
  <c r="G12" i="11"/>
  <c r="L10" i="11" l="1"/>
  <c r="L9" i="11"/>
  <c r="L6" i="11"/>
  <c r="G8" i="11" l="1"/>
  <c r="L7" i="11"/>
  <c r="L8" i="11"/>
  <c r="G9" i="11"/>
  <c r="G6" i="11"/>
  <c r="G10" i="11"/>
  <c r="G7" i="1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<sst xmlns="http://schemas.openxmlformats.org/spreadsheetml/2006/main" count="499" uniqueCount="148">
  <si>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</si>
  <si>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</si>
  <si>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</si>
  <si>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</si>
  <si>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</si>
  <si>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</si>
  <si>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</si>
  <si>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</si>
  <si>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</si>
  <si>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</si>
  <si>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</si>
  <si>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</si>
  <si>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</si>
  <si>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</si>
  <si>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</si>
  <si>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</si>
  <si>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</si>
  <si>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</si>
  <si>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</si>
  <si>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</si>
  <si>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</si>
  <si>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</si>
  <si>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</si>
  <si>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</si>
  <si>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</si>
  <si>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</si>
  <si>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</si>
  <si>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</si>
  <si>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</si>
  <si>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</si>
  <si>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</si>
  <si>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</si>
  <si>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</si>
  <si>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</si>
  <si>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</si>
  <si>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</si>
  <si>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</si>
  <si>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</si>
  <si>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</si>
  <si>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</si>
  <si>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</si>
  <si>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</si>
  <si>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</si>
  <si>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</si>
  <si>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</si>
  <si>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</si>
  <si>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</si>
  <si>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</si>
  <si>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</si>
  <si>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</si>
  <si>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</si>
  <si>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</si>
  <si>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</si>
  <si>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</si>
  <si>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</si>
  <si>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</si>
  <si>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</si>
  <si>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</si>
  <si>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</si>
  <si>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</si>
  <si>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</si>
  <si>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</si>
  <si>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</si>
  <si>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</si>
  <si>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</si>
  <si>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</si>
  <si>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</si>
  <si>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</si>
  <si>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</si>
  <si>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</si>
  <si>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</si>
  <si>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</si>
  <si>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</si>
  <si>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</si>
  <si>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</si>
  <si>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</si>
  <si>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</si>
  <si>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</si>
  <si>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</si>
  <si>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</si>
  <si>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</si>
  <si>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</si>
  <si>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</si>
  <si>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</si>
  <si>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</si>
  <si>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</si>
  <si>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</si>
  <si>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</si>
  <si>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</si>
  <si>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</si>
  <si>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</si>
  <si>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</si>
  <si>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</si>
  <si>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</si>
  <si>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</si>
  <si>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</si>
  <si>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</si>
  <si>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</si>
  <si>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</si>
  <si>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</si>
  <si>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</si>
  <si>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</si>
  <si>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</si>
  <si>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</si>
  <si>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</si>
  <si>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</si>
  <si>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</si>
  <si>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0.00 %</t>
  </si>
  <si>
    <t>ح . س. توسعه گوهران امید</t>
  </si>
  <si>
    <t>ح . سیمان‌هرمزگان‌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</si>
  <si>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</si>
  <si>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</si>
  <si>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</si>
  <si>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</si>
  <si>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</si>
  <si>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مشارکت ليزينگ اميد9907</t>
  </si>
  <si>
    <t>1399/07/25</t>
  </si>
  <si>
    <t>بازرگانی و تولیدی مرجان کار</t>
  </si>
  <si>
    <t>مشارکت لیزینگ امید9907</t>
  </si>
  <si>
    <t>1398/11/16</t>
  </si>
  <si>
    <t>1398/11/19</t>
  </si>
  <si>
    <t>ح. کویر تایر</t>
  </si>
  <si>
    <t>1399/01/30</t>
  </si>
  <si>
    <t>1399/02/31</t>
  </si>
  <si>
    <t>اسنادخزانه-م12بودجه98-001111</t>
  </si>
  <si>
    <t>1398/09/13</t>
  </si>
  <si>
    <t>1400/11/11</t>
  </si>
  <si>
    <t>اسنادخزانه-م9بودجه98-000923</t>
  </si>
  <si>
    <t>اسنادخزانه-م6بودجه98-000519</t>
  </si>
  <si>
    <t>1398/08/19</t>
  </si>
  <si>
    <t>1400/05/19</t>
  </si>
  <si>
    <t/>
  </si>
  <si>
    <t>1399/04/31</t>
  </si>
  <si>
    <t>برای ماه منتهی به 1399/05/31</t>
  </si>
  <si>
    <t>1399/05/31</t>
  </si>
  <si>
    <t>0.11 %</t>
  </si>
  <si>
    <t>0.06 %</t>
  </si>
  <si>
    <t>1349301287911</t>
  </si>
  <si>
    <t>4.76 %</t>
  </si>
  <si>
    <t>0200048775001</t>
  </si>
  <si>
    <t>جمع کل</t>
  </si>
  <si>
    <t>*مبلغ کل دارایی ها در تاریخ افشای گزارش  2/876/760/301/057 ریال می باشد</t>
  </si>
  <si>
    <t>90.26%</t>
  </si>
  <si>
    <t>1.39%</t>
  </si>
  <si>
    <t>1.29%</t>
  </si>
  <si>
    <t>0.95%</t>
  </si>
  <si>
    <t>0.50%</t>
  </si>
  <si>
    <t>0.07%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</si>
</sst>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1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  <font>
      <sz val="12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4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0" xfId="0" applyFont="1" applyBorder="1"/>
    <xf numFmtId="3" fontId="5" fillId="0" borderId="29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29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9" fontId="15" fillId="0" borderId="21" xfId="2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9" xfId="0" applyNumberFormat="1" applyFont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3" fontId="5" fillId="3" borderId="39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3" fontId="5" fillId="2" borderId="29" xfId="0" applyNumberFormat="1" applyFont="1" applyFill="1" applyBorder="1" applyAlignment="1">
      <alignment horizontal="center" vertical="center"/>
    </xf>
    <xf numFmtId="10" fontId="1" fillId="0" borderId="31" xfId="0" applyNumberFormat="1" applyFont="1" applyBorder="1" applyAlignment="1">
      <alignment horizontal="center" vertical="center"/>
    </xf>
    <xf numFmtId="10" fontId="1" fillId="0" borderId="24" xfId="0" applyNumberFormat="1" applyFont="1" applyBorder="1" applyAlignment="1">
      <alignment horizontal="center" vertical="center"/>
    </xf>
    <xf numFmtId="3" fontId="1" fillId="0" borderId="40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3" fontId="17" fillId="0" borderId="32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3" fontId="5" fillId="3" borderId="41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1"/>
  <sheetViews>
    <sheetView rightToLeft="1" tabSelected="1" view="pageBreakPreview" topLeftCell="A3" zoomScale="80" zoomScaleNormal="90" zoomScaleSheetLayoutView="80" workbookViewId="0">
      <selection activeCell="L14" sqref="L14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7.8554687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710937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4" ht="26.25" x14ac:dyDescent="0.45">
      <c r="B1" s="53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4"/>
    </row>
    <row r="2" spans="2:14" ht="26.25" x14ac:dyDescent="0.45">
      <c r="B2" s="54"/>
      <c r="C2" s="129" t="s">
        <v>1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30"/>
    </row>
    <row r="3" spans="2:14" ht="26.25" x14ac:dyDescent="0.45">
      <c r="B3" s="55" t="s">
        <v>79</v>
      </c>
      <c r="C3" s="131" t="s">
        <v>133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2"/>
    </row>
    <row r="4" spans="2:14" ht="24.75" customHeight="1" x14ac:dyDescent="0.45">
      <c r="B4" s="133" t="s">
        <v>2</v>
      </c>
      <c r="C4" s="122" t="s">
        <v>132</v>
      </c>
      <c r="D4" s="122" t="s">
        <v>3</v>
      </c>
      <c r="E4" s="122" t="s">
        <v>3</v>
      </c>
      <c r="F4" s="122" t="s">
        <v>4</v>
      </c>
      <c r="G4" s="122" t="s">
        <v>4</v>
      </c>
      <c r="H4" s="122" t="s">
        <v>4</v>
      </c>
      <c r="I4" s="122" t="s">
        <v>4</v>
      </c>
      <c r="J4" s="122" t="s">
        <v>134</v>
      </c>
      <c r="K4" s="122" t="s">
        <v>5</v>
      </c>
      <c r="L4" s="122" t="s">
        <v>5</v>
      </c>
      <c r="M4" s="122" t="s">
        <v>5</v>
      </c>
      <c r="N4" s="137" t="s">
        <v>5</v>
      </c>
    </row>
    <row r="5" spans="2:14" ht="26.25" customHeight="1" x14ac:dyDescent="0.45">
      <c r="B5" s="134"/>
      <c r="C5" s="122" t="s">
        <v>6</v>
      </c>
      <c r="D5" s="122" t="s">
        <v>7</v>
      </c>
      <c r="E5" s="122" t="s">
        <v>8</v>
      </c>
      <c r="F5" s="122" t="s">
        <v>9</v>
      </c>
      <c r="G5" s="122" t="s">
        <v>9</v>
      </c>
      <c r="H5" s="122" t="s">
        <v>10</v>
      </c>
      <c r="I5" s="122" t="s">
        <v>10</v>
      </c>
      <c r="J5" s="122" t="s">
        <v>6</v>
      </c>
      <c r="K5" s="122" t="s">
        <v>11</v>
      </c>
      <c r="L5" s="122" t="s">
        <v>7</v>
      </c>
      <c r="M5" s="122" t="s">
        <v>8</v>
      </c>
      <c r="N5" s="136" t="s">
        <v>12</v>
      </c>
    </row>
    <row r="6" spans="2:14" ht="29.25" customHeight="1" x14ac:dyDescent="0.45">
      <c r="B6" s="135"/>
      <c r="C6" s="122" t="s">
        <v>6</v>
      </c>
      <c r="D6" s="122" t="s">
        <v>7</v>
      </c>
      <c r="E6" s="122" t="s">
        <v>8</v>
      </c>
      <c r="F6" s="122" t="s">
        <v>6</v>
      </c>
      <c r="G6" s="122" t="s">
        <v>7</v>
      </c>
      <c r="H6" s="122" t="s">
        <v>6</v>
      </c>
      <c r="I6" s="122" t="s">
        <v>13</v>
      </c>
      <c r="J6" s="122" t="s">
        <v>6</v>
      </c>
      <c r="K6" s="122" t="s">
        <v>11</v>
      </c>
      <c r="L6" s="122" t="s">
        <v>7</v>
      </c>
      <c r="M6" s="122" t="s">
        <v>8</v>
      </c>
      <c r="N6" s="136" t="s">
        <v>12</v>
      </c>
    </row>
    <row r="7" spans="2:14" ht="31.5" customHeight="1" x14ac:dyDescent="0.45">
      <c r="B7" s="56" t="s">
        <v>112</v>
      </c>
      <c r="C7" s="4">
        <v>29151253</v>
      </c>
      <c r="D7" s="4">
        <v>284917691630</v>
      </c>
      <c r="E7" s="4">
        <v>1152106399381.03</v>
      </c>
      <c r="F7" s="103">
        <v>45051208</v>
      </c>
      <c r="G7" s="4">
        <v>2171933609847</v>
      </c>
      <c r="H7" s="4">
        <v>12011810</v>
      </c>
      <c r="I7" s="4">
        <v>543719438559</v>
      </c>
      <c r="J7" s="13">
        <f>C7+F7-H7</f>
        <v>62190651</v>
      </c>
      <c r="K7" s="13">
        <v>42060</v>
      </c>
      <c r="L7" s="4">
        <v>2244360521105</v>
      </c>
      <c r="M7" s="4">
        <v>2607389342870.8599</v>
      </c>
      <c r="N7" s="92" t="s">
        <v>142</v>
      </c>
    </row>
    <row r="8" spans="2:14" ht="31.5" customHeight="1" x14ac:dyDescent="0.45">
      <c r="B8" s="56" t="s">
        <v>113</v>
      </c>
      <c r="C8" s="4">
        <v>1383778</v>
      </c>
      <c r="D8" s="4">
        <v>60618569370</v>
      </c>
      <c r="E8" s="4">
        <v>60782499863.623802</v>
      </c>
      <c r="F8" s="103">
        <v>2402841</v>
      </c>
      <c r="G8" s="4">
        <v>100559626778</v>
      </c>
      <c r="H8" s="4">
        <v>2755913</v>
      </c>
      <c r="I8" s="4">
        <v>115603455910</v>
      </c>
      <c r="J8" s="13">
        <f t="shared" ref="J8:J12" si="0">C8+F8-H8</f>
        <v>1030706</v>
      </c>
      <c r="K8" s="13">
        <v>39194</v>
      </c>
      <c r="L8" s="4">
        <v>42039029079</v>
      </c>
      <c r="M8" s="4">
        <v>40268542172.842903</v>
      </c>
      <c r="N8" s="92" t="s">
        <v>143</v>
      </c>
    </row>
    <row r="9" spans="2:14" ht="31.5" customHeight="1" x14ac:dyDescent="0.45">
      <c r="B9" s="56" t="s">
        <v>110</v>
      </c>
      <c r="C9" s="4">
        <v>1559952</v>
      </c>
      <c r="D9" s="4">
        <v>21991921780</v>
      </c>
      <c r="E9" s="4">
        <v>21430567428.435398</v>
      </c>
      <c r="F9" s="103">
        <v>3700000</v>
      </c>
      <c r="G9" s="4">
        <v>44155999814</v>
      </c>
      <c r="H9" s="4">
        <v>1770834</v>
      </c>
      <c r="I9" s="4">
        <v>20482701025</v>
      </c>
      <c r="J9" s="13">
        <f t="shared" si="0"/>
        <v>3489118</v>
      </c>
      <c r="K9" s="13">
        <v>10721</v>
      </c>
      <c r="L9" s="4">
        <v>43331577826</v>
      </c>
      <c r="M9" s="4">
        <v>37287431463.623001</v>
      </c>
      <c r="N9" s="92" t="s">
        <v>144</v>
      </c>
    </row>
    <row r="10" spans="2:14" ht="31.5" customHeight="1" x14ac:dyDescent="0.45">
      <c r="B10" s="56" t="s">
        <v>111</v>
      </c>
      <c r="C10" s="4">
        <v>587132</v>
      </c>
      <c r="D10" s="4">
        <v>11986817897</v>
      </c>
      <c r="E10" s="4">
        <v>15362416049.016399</v>
      </c>
      <c r="F10" s="103">
        <v>1010000</v>
      </c>
      <c r="G10" s="4">
        <v>21399271557</v>
      </c>
      <c r="H10" s="4">
        <v>117681</v>
      </c>
      <c r="I10" s="4">
        <v>2430619614</v>
      </c>
      <c r="J10" s="13">
        <f t="shared" si="0"/>
        <v>1479451</v>
      </c>
      <c r="K10" s="13">
        <v>18670</v>
      </c>
      <c r="L10" s="4">
        <v>30857760228</v>
      </c>
      <c r="M10" s="4">
        <v>27533182820.257401</v>
      </c>
      <c r="N10" s="92" t="s">
        <v>145</v>
      </c>
    </row>
    <row r="11" spans="2:14" ht="32.25" customHeight="1" x14ac:dyDescent="0.45">
      <c r="B11" s="56" t="s">
        <v>114</v>
      </c>
      <c r="C11" s="4">
        <v>460543</v>
      </c>
      <c r="D11" s="4">
        <v>11109312784</v>
      </c>
      <c r="E11" s="4">
        <v>12004321192.8631</v>
      </c>
      <c r="F11" s="4">
        <v>940000</v>
      </c>
      <c r="G11" s="4">
        <v>21147297944</v>
      </c>
      <c r="H11" s="4">
        <v>640000</v>
      </c>
      <c r="I11" s="4">
        <v>13908661627</v>
      </c>
      <c r="J11" s="13">
        <f t="shared" si="0"/>
        <v>760543</v>
      </c>
      <c r="K11" s="13">
        <v>19240</v>
      </c>
      <c r="L11" s="4">
        <v>17170435129</v>
      </c>
      <c r="M11" s="4">
        <v>14586139271.354601</v>
      </c>
      <c r="N11" s="93" t="s">
        <v>146</v>
      </c>
    </row>
    <row r="12" spans="2:14" ht="32.25" customHeight="1" thickBot="1" x14ac:dyDescent="0.5">
      <c r="B12" s="111" t="s">
        <v>121</v>
      </c>
      <c r="C12" s="75">
        <v>111811</v>
      </c>
      <c r="D12" s="75">
        <v>1301703662</v>
      </c>
      <c r="E12" s="75">
        <v>2803053881.3487</v>
      </c>
      <c r="F12" s="75">
        <v>0</v>
      </c>
      <c r="G12" s="75">
        <v>0</v>
      </c>
      <c r="H12" s="75">
        <v>0</v>
      </c>
      <c r="I12" s="75">
        <v>0</v>
      </c>
      <c r="J12" s="13">
        <f t="shared" si="0"/>
        <v>111811</v>
      </c>
      <c r="K12" s="112">
        <v>18240</v>
      </c>
      <c r="L12" s="75">
        <v>1301703662</v>
      </c>
      <c r="M12" s="75">
        <v>2032922771.0131199</v>
      </c>
      <c r="N12" s="113" t="s">
        <v>147</v>
      </c>
    </row>
    <row r="13" spans="2:14" ht="36.75" customHeight="1" thickBot="1" x14ac:dyDescent="0.5">
      <c r="B13" s="125" t="s">
        <v>66</v>
      </c>
      <c r="C13" s="126"/>
      <c r="D13" s="98">
        <f>SUM(D7:D12)</f>
        <v>391926017123</v>
      </c>
      <c r="E13" s="99">
        <f>SUM(E7:E12)</f>
        <v>1264489257796.3171</v>
      </c>
      <c r="F13" s="100"/>
      <c r="G13" s="99">
        <f>SUM(G7:G12)</f>
        <v>2359195805940</v>
      </c>
      <c r="H13" s="100"/>
      <c r="I13" s="98">
        <f>SUM(I7:I12)</f>
        <v>696144876735</v>
      </c>
      <c r="J13" s="127"/>
      <c r="K13" s="128"/>
      <c r="L13" s="99">
        <f>SUM(L7:L12)</f>
        <v>2379061027029</v>
      </c>
      <c r="M13" s="115">
        <f>SUM(M7:M12)</f>
        <v>2729097561369.9507</v>
      </c>
      <c r="N13" s="116">
        <v>94.46</v>
      </c>
    </row>
    <row r="14" spans="2:14" x14ac:dyDescent="0.45">
      <c r="J14" s="11"/>
      <c r="L14" s="10"/>
    </row>
    <row r="15" spans="2:14" x14ac:dyDescent="0.45">
      <c r="E15" s="49"/>
      <c r="I15" s="11"/>
      <c r="J15" s="11"/>
      <c r="K15" s="10"/>
      <c r="M15" s="10"/>
    </row>
    <row r="16" spans="2:14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D15" sqref="D15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38" t="s">
        <v>0</v>
      </c>
      <c r="D1" s="138"/>
      <c r="E1" s="138"/>
      <c r="F1" s="138"/>
      <c r="G1" s="138"/>
      <c r="H1" s="138"/>
      <c r="I1" s="138"/>
      <c r="J1" s="139"/>
    </row>
    <row r="2" spans="2:10" ht="24" x14ac:dyDescent="0.45">
      <c r="B2" s="58"/>
      <c r="C2" s="140" t="s">
        <v>1</v>
      </c>
      <c r="D2" s="140"/>
      <c r="E2" s="140"/>
      <c r="F2" s="140"/>
      <c r="G2" s="140"/>
      <c r="H2" s="140"/>
      <c r="I2" s="140"/>
      <c r="J2" s="141"/>
    </row>
    <row r="3" spans="2:10" ht="24.75" thickBot="1" x14ac:dyDescent="0.5">
      <c r="B3" s="55" t="s">
        <v>79</v>
      </c>
      <c r="C3" s="140" t="str">
        <f>سهام!C3</f>
        <v>برای ماه منتهی به 1399/05/31</v>
      </c>
      <c r="D3" s="140"/>
      <c r="E3" s="140"/>
      <c r="F3" s="140"/>
      <c r="G3" s="140"/>
      <c r="H3" s="140"/>
      <c r="I3" s="140"/>
      <c r="J3" s="141"/>
    </row>
    <row r="4" spans="2:10" x14ac:dyDescent="0.45">
      <c r="B4" s="142" t="s">
        <v>2</v>
      </c>
      <c r="C4" s="145" t="str">
        <f>سهام!C4</f>
        <v>1399/04/31</v>
      </c>
      <c r="D4" s="145" t="s">
        <v>3</v>
      </c>
      <c r="E4" s="145" t="s">
        <v>3</v>
      </c>
      <c r="F4" s="145" t="s">
        <v>3</v>
      </c>
      <c r="G4" s="145" t="str">
        <f>سهام!J4</f>
        <v>1399/05/31</v>
      </c>
      <c r="H4" s="145" t="s">
        <v>5</v>
      </c>
      <c r="I4" s="145" t="s">
        <v>5</v>
      </c>
      <c r="J4" s="147" t="s">
        <v>5</v>
      </c>
    </row>
    <row r="5" spans="2:10" x14ac:dyDescent="0.45">
      <c r="B5" s="143" t="s">
        <v>2</v>
      </c>
      <c r="C5" s="144" t="s">
        <v>14</v>
      </c>
      <c r="D5" s="144" t="s">
        <v>15</v>
      </c>
      <c r="E5" s="144" t="s">
        <v>16</v>
      </c>
      <c r="F5" s="144" t="s">
        <v>17</v>
      </c>
      <c r="G5" s="144" t="s">
        <v>14</v>
      </c>
      <c r="H5" s="144" t="s">
        <v>15</v>
      </c>
      <c r="I5" s="144" t="s">
        <v>16</v>
      </c>
      <c r="J5" s="146" t="s">
        <v>17</v>
      </c>
    </row>
    <row r="6" spans="2:10" ht="21.75" customHeight="1" thickBot="1" x14ac:dyDescent="0.5">
      <c r="B6" s="59" t="s">
        <v>77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1"/>
  <sheetViews>
    <sheetView rightToLeft="1" view="pageBreakPreview" zoomScale="50" zoomScaleNormal="100" zoomScaleSheetLayoutView="50" workbookViewId="0">
      <selection activeCell="D13" sqref="D13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24.7109375" style="1" bestFit="1" customWidth="1"/>
    <col min="10" max="10" width="25.28515625" style="1" customWidth="1"/>
    <col min="11" max="11" width="26.5703125" style="1" bestFit="1" customWidth="1"/>
    <col min="12" max="12" width="15.85546875" style="1" customWidth="1"/>
    <col min="13" max="13" width="27.7109375" style="1" customWidth="1"/>
    <col min="14" max="14" width="27.5703125" style="1" bestFit="1" customWidth="1"/>
    <col min="15" max="15" width="27" style="1" customWidth="1"/>
    <col min="16" max="16" width="17.5703125" style="1" bestFit="1" customWidth="1"/>
    <col min="17" max="17" width="27" style="1" bestFit="1" customWidth="1"/>
    <col min="18" max="18" width="26.140625" style="1" customWidth="1"/>
    <col min="19" max="19" width="23.7109375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7"/>
      <c r="C1" s="138" t="s">
        <v>0</v>
      </c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9"/>
    </row>
    <row r="2" spans="2:20" ht="35.25" customHeight="1" x14ac:dyDescent="0.45">
      <c r="B2" s="58"/>
      <c r="C2" s="140" t="s">
        <v>1</v>
      </c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1"/>
    </row>
    <row r="3" spans="2:20" ht="35.25" customHeight="1" thickBot="1" x14ac:dyDescent="0.5">
      <c r="B3" s="55" t="s">
        <v>79</v>
      </c>
      <c r="C3" s="140" t="str">
        <f>سهام!C3</f>
        <v>برای ماه منتهی به 1399/05/31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1"/>
    </row>
    <row r="4" spans="2:20" ht="35.25" customHeight="1" x14ac:dyDescent="0.45">
      <c r="B4" s="154" t="s">
        <v>18</v>
      </c>
      <c r="C4" s="150" t="s">
        <v>18</v>
      </c>
      <c r="D4" s="150" t="s">
        <v>18</v>
      </c>
      <c r="E4" s="150" t="s">
        <v>18</v>
      </c>
      <c r="F4" s="150" t="s">
        <v>18</v>
      </c>
      <c r="G4" s="150" t="s">
        <v>18</v>
      </c>
      <c r="H4" s="150" t="s">
        <v>18</v>
      </c>
      <c r="I4" s="150" t="str">
        <f>سهام!C4</f>
        <v>1399/04/31</v>
      </c>
      <c r="J4" s="150" t="s">
        <v>3</v>
      </c>
      <c r="K4" s="150" t="s">
        <v>3</v>
      </c>
      <c r="L4" s="150" t="s">
        <v>4</v>
      </c>
      <c r="M4" s="150" t="s">
        <v>4</v>
      </c>
      <c r="N4" s="150" t="s">
        <v>4</v>
      </c>
      <c r="O4" s="150" t="s">
        <v>4</v>
      </c>
      <c r="P4" s="150" t="str">
        <f>سهام!J4</f>
        <v>1399/05/31</v>
      </c>
      <c r="Q4" s="150" t="s">
        <v>5</v>
      </c>
      <c r="R4" s="150" t="s">
        <v>5</v>
      </c>
      <c r="S4" s="150" t="s">
        <v>5</v>
      </c>
      <c r="T4" s="152" t="s">
        <v>5</v>
      </c>
    </row>
    <row r="5" spans="2:20" ht="35.25" customHeight="1" x14ac:dyDescent="0.45">
      <c r="B5" s="155" t="s">
        <v>19</v>
      </c>
      <c r="C5" s="153" t="s">
        <v>20</v>
      </c>
      <c r="D5" s="153" t="s">
        <v>21</v>
      </c>
      <c r="E5" s="153" t="s">
        <v>22</v>
      </c>
      <c r="F5" s="153" t="s">
        <v>23</v>
      </c>
      <c r="G5" s="153" t="s">
        <v>24</v>
      </c>
      <c r="H5" s="153" t="s">
        <v>17</v>
      </c>
      <c r="I5" s="153" t="s">
        <v>6</v>
      </c>
      <c r="J5" s="153" t="s">
        <v>7</v>
      </c>
      <c r="K5" s="110" t="s">
        <v>8</v>
      </c>
      <c r="L5" s="153" t="s">
        <v>101</v>
      </c>
      <c r="M5" s="110" t="s">
        <v>102</v>
      </c>
      <c r="N5" s="153" t="s">
        <v>103</v>
      </c>
      <c r="O5" s="110" t="s">
        <v>10</v>
      </c>
      <c r="P5" s="153" t="s">
        <v>6</v>
      </c>
      <c r="Q5" s="110" t="s">
        <v>25</v>
      </c>
      <c r="R5" s="110" t="s">
        <v>7</v>
      </c>
      <c r="S5" s="110" t="s">
        <v>8</v>
      </c>
      <c r="T5" s="151" t="s">
        <v>12</v>
      </c>
    </row>
    <row r="6" spans="2:20" ht="39" customHeight="1" x14ac:dyDescent="0.45">
      <c r="B6" s="155" t="s">
        <v>19</v>
      </c>
      <c r="C6" s="153" t="s">
        <v>20</v>
      </c>
      <c r="D6" s="153" t="s">
        <v>21</v>
      </c>
      <c r="E6" s="153" t="s">
        <v>22</v>
      </c>
      <c r="F6" s="153" t="s">
        <v>23</v>
      </c>
      <c r="G6" s="153" t="s">
        <v>24</v>
      </c>
      <c r="H6" s="153" t="s">
        <v>17</v>
      </c>
      <c r="I6" s="153" t="s">
        <v>6</v>
      </c>
      <c r="J6" s="153" t="s">
        <v>7</v>
      </c>
      <c r="K6" s="110" t="s">
        <v>100</v>
      </c>
      <c r="L6" s="153" t="s">
        <v>6</v>
      </c>
      <c r="M6" s="110" t="s">
        <v>100</v>
      </c>
      <c r="N6" s="153" t="s">
        <v>6</v>
      </c>
      <c r="O6" s="110" t="s">
        <v>100</v>
      </c>
      <c r="P6" s="153" t="s">
        <v>6</v>
      </c>
      <c r="Q6" s="110" t="s">
        <v>100</v>
      </c>
      <c r="R6" s="110" t="s">
        <v>100</v>
      </c>
      <c r="S6" s="110" t="s">
        <v>100</v>
      </c>
      <c r="T6" s="151" t="s">
        <v>12</v>
      </c>
    </row>
    <row r="7" spans="2:20" s="72" customFormat="1" ht="54" customHeight="1" x14ac:dyDescent="0.45">
      <c r="B7" s="77" t="s">
        <v>89</v>
      </c>
      <c r="C7" s="68" t="s">
        <v>93</v>
      </c>
      <c r="D7" s="68" t="s">
        <v>93</v>
      </c>
      <c r="E7" s="68" t="s">
        <v>94</v>
      </c>
      <c r="F7" s="68" t="s">
        <v>96</v>
      </c>
      <c r="G7" s="68">
        <v>0</v>
      </c>
      <c r="H7" s="68">
        <v>0</v>
      </c>
      <c r="I7" s="76">
        <v>3800</v>
      </c>
      <c r="J7" s="76">
        <v>2481297637</v>
      </c>
      <c r="K7" s="76">
        <v>3009795115</v>
      </c>
      <c r="L7" s="76">
        <v>0</v>
      </c>
      <c r="M7" s="76">
        <v>0</v>
      </c>
      <c r="N7" s="76">
        <v>0</v>
      </c>
      <c r="O7" s="76">
        <v>0</v>
      </c>
      <c r="P7" s="76">
        <v>3800</v>
      </c>
      <c r="Q7" s="76">
        <v>805804</v>
      </c>
      <c r="R7" s="76">
        <v>0</v>
      </c>
      <c r="S7" s="76">
        <v>3059835209</v>
      </c>
      <c r="T7" s="89" t="s">
        <v>135</v>
      </c>
    </row>
    <row r="8" spans="2:20" s="72" customFormat="1" ht="54" customHeight="1" x14ac:dyDescent="0.45">
      <c r="B8" s="77" t="s">
        <v>90</v>
      </c>
      <c r="C8" s="68" t="s">
        <v>93</v>
      </c>
      <c r="D8" s="68" t="s">
        <v>93</v>
      </c>
      <c r="E8" s="68" t="s">
        <v>95</v>
      </c>
      <c r="F8" s="68" t="s">
        <v>97</v>
      </c>
      <c r="G8" s="68">
        <v>0</v>
      </c>
      <c r="H8" s="68">
        <v>0</v>
      </c>
      <c r="I8" s="76">
        <v>3900</v>
      </c>
      <c r="J8" s="76">
        <v>3192512895</v>
      </c>
      <c r="K8" s="76">
        <v>3794197511</v>
      </c>
      <c r="L8" s="76">
        <v>0</v>
      </c>
      <c r="M8" s="76">
        <v>0</v>
      </c>
      <c r="N8" s="76">
        <v>2000</v>
      </c>
      <c r="O8" s="76">
        <v>1971783421</v>
      </c>
      <c r="P8" s="76">
        <v>1900</v>
      </c>
      <c r="Q8" s="76">
        <v>986347</v>
      </c>
      <c r="R8" s="76">
        <v>0</v>
      </c>
      <c r="S8" s="76">
        <v>1872700607</v>
      </c>
      <c r="T8" s="89" t="s">
        <v>136</v>
      </c>
    </row>
    <row r="9" spans="2:20" s="72" customFormat="1" ht="54" customHeight="1" x14ac:dyDescent="0.45">
      <c r="B9" s="77" t="s">
        <v>128</v>
      </c>
      <c r="C9" s="68" t="s">
        <v>93</v>
      </c>
      <c r="D9" s="68" t="s">
        <v>93</v>
      </c>
      <c r="E9" s="68" t="s">
        <v>129</v>
      </c>
      <c r="F9" s="68" t="s">
        <v>130</v>
      </c>
      <c r="G9" s="68">
        <v>0</v>
      </c>
      <c r="H9" s="68">
        <v>0</v>
      </c>
      <c r="I9" s="76">
        <v>36149</v>
      </c>
      <c r="J9" s="76">
        <v>30486388825</v>
      </c>
      <c r="K9" s="76">
        <v>30159460861</v>
      </c>
      <c r="L9" s="76">
        <v>89100</v>
      </c>
      <c r="M9" s="76">
        <v>75420008523</v>
      </c>
      <c r="N9" s="76">
        <v>125249</v>
      </c>
      <c r="O9" s="76">
        <v>105687163894</v>
      </c>
      <c r="P9" s="76">
        <v>0</v>
      </c>
      <c r="Q9" s="76">
        <v>0</v>
      </c>
      <c r="R9" s="76">
        <v>0</v>
      </c>
      <c r="S9" s="76">
        <v>0</v>
      </c>
      <c r="T9" s="89" t="s">
        <v>107</v>
      </c>
    </row>
    <row r="10" spans="2:20" s="72" customFormat="1" ht="54" customHeight="1" x14ac:dyDescent="0.45">
      <c r="B10" s="77" t="s">
        <v>124</v>
      </c>
      <c r="C10" s="68" t="s">
        <v>93</v>
      </c>
      <c r="D10" s="68" t="s">
        <v>93</v>
      </c>
      <c r="E10" s="68" t="s">
        <v>125</v>
      </c>
      <c r="F10" s="68" t="s">
        <v>126</v>
      </c>
      <c r="G10" s="68">
        <v>0</v>
      </c>
      <c r="H10" s="68">
        <v>0</v>
      </c>
      <c r="I10" s="76">
        <v>33000</v>
      </c>
      <c r="J10" s="76">
        <v>26055876756</v>
      </c>
      <c r="K10" s="76">
        <v>25444669230</v>
      </c>
      <c r="L10" s="76">
        <v>68848</v>
      </c>
      <c r="M10" s="76">
        <v>53299761849</v>
      </c>
      <c r="N10" s="76">
        <v>101848</v>
      </c>
      <c r="O10" s="76">
        <v>78519514750</v>
      </c>
      <c r="P10" s="76">
        <v>0</v>
      </c>
      <c r="Q10" s="76">
        <v>0</v>
      </c>
      <c r="R10" s="76">
        <v>0</v>
      </c>
      <c r="S10" s="76">
        <v>0</v>
      </c>
      <c r="T10" s="89" t="s">
        <v>107</v>
      </c>
    </row>
    <row r="11" spans="2:20" ht="45" customHeight="1" thickBot="1" x14ac:dyDescent="0.5">
      <c r="B11" s="148" t="s">
        <v>66</v>
      </c>
      <c r="C11" s="149"/>
      <c r="D11" s="149"/>
      <c r="E11" s="149"/>
      <c r="F11" s="149"/>
      <c r="G11" s="149"/>
      <c r="H11" s="149"/>
      <c r="I11" s="78">
        <f t="shared" ref="I11:Q11" si="0">SUM(I7:I10)</f>
        <v>76849</v>
      </c>
      <c r="J11" s="78">
        <f t="shared" si="0"/>
        <v>62216076113</v>
      </c>
      <c r="K11" s="78">
        <f t="shared" si="0"/>
        <v>62408122717</v>
      </c>
      <c r="L11" s="78">
        <f t="shared" si="0"/>
        <v>157948</v>
      </c>
      <c r="M11" s="78">
        <f t="shared" si="0"/>
        <v>128719770372</v>
      </c>
      <c r="N11" s="78">
        <f t="shared" si="0"/>
        <v>229097</v>
      </c>
      <c r="O11" s="78">
        <f t="shared" si="0"/>
        <v>186178462065</v>
      </c>
      <c r="P11" s="78">
        <f t="shared" si="0"/>
        <v>5700</v>
      </c>
      <c r="Q11" s="78">
        <f t="shared" si="0"/>
        <v>1792151</v>
      </c>
      <c r="R11" s="78">
        <f t="shared" ref="R11" si="1">SUM(R7:R10)</f>
        <v>0</v>
      </c>
      <c r="S11" s="78">
        <f>SUM(S7:S10)</f>
        <v>4932535816</v>
      </c>
      <c r="T11" s="114">
        <v>1.8181818181818199E-3</v>
      </c>
    </row>
  </sheetData>
  <mergeCells count="21"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B11:H11"/>
    <mergeCell ref="I4:K4"/>
    <mergeCell ref="T5:T6"/>
    <mergeCell ref="P4:T4"/>
    <mergeCell ref="L4:O4"/>
    <mergeCell ref="P5:P6"/>
    <mergeCell ref="L5:L6"/>
    <mergeCell ref="N5:N6"/>
  </mergeCells>
  <printOptions horizontalCentered="1" verticalCentered="1"/>
  <pageMargins left="0.7" right="0.7" top="0.75" bottom="0.75" header="0.3" footer="0.3"/>
  <pageSetup paperSize="9"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3" sqref="E13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56" t="s">
        <v>0</v>
      </c>
      <c r="D1" s="156"/>
      <c r="E1" s="156"/>
      <c r="F1" s="156"/>
      <c r="G1" s="156"/>
      <c r="H1" s="157"/>
    </row>
    <row r="2" spans="2:8" ht="24" x14ac:dyDescent="0.45">
      <c r="B2" s="30"/>
      <c r="C2" s="140" t="s">
        <v>1</v>
      </c>
      <c r="D2" s="140"/>
      <c r="E2" s="140"/>
      <c r="F2" s="140"/>
      <c r="G2" s="140"/>
      <c r="H2" s="158"/>
    </row>
    <row r="3" spans="2:8" ht="24" x14ac:dyDescent="0.45">
      <c r="B3" s="32" t="s">
        <v>79</v>
      </c>
      <c r="C3" s="159" t="str">
        <f>سهام!C3</f>
        <v>برای ماه منتهی به 1399/05/31</v>
      </c>
      <c r="D3" s="159"/>
      <c r="E3" s="159"/>
      <c r="F3" s="159"/>
      <c r="G3" s="159"/>
      <c r="H3" s="160"/>
    </row>
    <row r="4" spans="2:8" x14ac:dyDescent="0.45">
      <c r="B4" s="162" t="s">
        <v>2</v>
      </c>
      <c r="C4" s="162" t="str">
        <f>C3</f>
        <v>برای ماه منتهی به 1399/05/31</v>
      </c>
      <c r="D4" s="162" t="s">
        <v>5</v>
      </c>
      <c r="E4" s="162" t="s">
        <v>5</v>
      </c>
      <c r="F4" s="162" t="s">
        <v>5</v>
      </c>
      <c r="G4" s="162" t="s">
        <v>5</v>
      </c>
      <c r="H4" s="162" t="s">
        <v>5</v>
      </c>
    </row>
    <row r="5" spans="2:8" ht="33.75" customHeight="1" x14ac:dyDescent="0.45">
      <c r="B5" s="161" t="s">
        <v>2</v>
      </c>
      <c r="C5" s="161" t="s">
        <v>6</v>
      </c>
      <c r="D5" s="161" t="s">
        <v>26</v>
      </c>
      <c r="E5" s="161" t="s">
        <v>27</v>
      </c>
      <c r="F5" s="161" t="s">
        <v>28</v>
      </c>
      <c r="G5" s="161" t="s">
        <v>29</v>
      </c>
      <c r="H5" s="161" t="s">
        <v>30</v>
      </c>
    </row>
    <row r="6" spans="2:8" s="7" customFormat="1" ht="24" x14ac:dyDescent="0.25">
      <c r="B6" s="8" t="s">
        <v>77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F13" sqref="F13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56" t="s">
        <v>0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7"/>
    </row>
    <row r="2" spans="2:17" ht="24" x14ac:dyDescent="0.45">
      <c r="B2" s="30"/>
      <c r="C2" s="140" t="s">
        <v>1</v>
      </c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58"/>
    </row>
    <row r="3" spans="2:17" ht="24" x14ac:dyDescent="0.45">
      <c r="B3" s="32" t="s">
        <v>79</v>
      </c>
      <c r="C3" s="159" t="str">
        <f>سهام!C3</f>
        <v>برای ماه منتهی به 1399/05/31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60"/>
    </row>
    <row r="4" spans="2:17" x14ac:dyDescent="0.45">
      <c r="B4" s="122" t="s">
        <v>31</v>
      </c>
      <c r="C4" s="122" t="s">
        <v>31</v>
      </c>
      <c r="D4" s="122" t="s">
        <v>31</v>
      </c>
      <c r="E4" s="122" t="s">
        <v>31</v>
      </c>
      <c r="F4" s="122" t="s">
        <v>31</v>
      </c>
      <c r="G4" s="122" t="str">
        <f>سهام!C4</f>
        <v>1399/04/31</v>
      </c>
      <c r="H4" s="122" t="s">
        <v>3</v>
      </c>
      <c r="I4" s="122" t="s">
        <v>3</v>
      </c>
      <c r="J4" s="122" t="s">
        <v>4</v>
      </c>
      <c r="K4" s="122" t="s">
        <v>4</v>
      </c>
      <c r="L4" s="122" t="s">
        <v>4</v>
      </c>
      <c r="M4" s="122" t="s">
        <v>4</v>
      </c>
      <c r="N4" s="122" t="str">
        <f>سهام!J4</f>
        <v>1399/05/31</v>
      </c>
      <c r="O4" s="122" t="s">
        <v>5</v>
      </c>
      <c r="P4" s="122" t="s">
        <v>5</v>
      </c>
      <c r="Q4" s="122" t="s">
        <v>5</v>
      </c>
    </row>
    <row r="5" spans="2:17" ht="29.25" customHeight="1" x14ac:dyDescent="0.45">
      <c r="B5" s="163" t="s">
        <v>32</v>
      </c>
      <c r="C5" s="163" t="s">
        <v>23</v>
      </c>
      <c r="D5" s="163" t="s">
        <v>24</v>
      </c>
      <c r="E5" s="163" t="s">
        <v>33</v>
      </c>
      <c r="F5" s="163" t="s">
        <v>21</v>
      </c>
      <c r="G5" s="163" t="s">
        <v>6</v>
      </c>
      <c r="H5" s="163" t="s">
        <v>7</v>
      </c>
      <c r="I5" s="163" t="s">
        <v>8</v>
      </c>
      <c r="J5" s="163" t="s">
        <v>9</v>
      </c>
      <c r="K5" s="163" t="s">
        <v>9</v>
      </c>
      <c r="L5" s="163" t="s">
        <v>10</v>
      </c>
      <c r="M5" s="163" t="s">
        <v>10</v>
      </c>
      <c r="N5" s="163" t="s">
        <v>6</v>
      </c>
      <c r="O5" s="163" t="s">
        <v>7</v>
      </c>
      <c r="P5" s="163" t="s">
        <v>8</v>
      </c>
      <c r="Q5" s="163" t="s">
        <v>34</v>
      </c>
    </row>
    <row r="6" spans="2:17" ht="31.5" customHeight="1" x14ac:dyDescent="0.45">
      <c r="B6" s="163" t="s">
        <v>32</v>
      </c>
      <c r="C6" s="163" t="s">
        <v>23</v>
      </c>
      <c r="D6" s="163" t="s">
        <v>24</v>
      </c>
      <c r="E6" s="163" t="s">
        <v>33</v>
      </c>
      <c r="F6" s="163" t="s">
        <v>21</v>
      </c>
      <c r="G6" s="163" t="s">
        <v>6</v>
      </c>
      <c r="H6" s="163" t="s">
        <v>7</v>
      </c>
      <c r="I6" s="163" t="s">
        <v>8</v>
      </c>
      <c r="J6" s="163" t="s">
        <v>6</v>
      </c>
      <c r="K6" s="163" t="s">
        <v>7</v>
      </c>
      <c r="L6" s="163" t="s">
        <v>6</v>
      </c>
      <c r="M6" s="163" t="s">
        <v>13</v>
      </c>
      <c r="N6" s="163" t="s">
        <v>6</v>
      </c>
      <c r="O6" s="163" t="s">
        <v>7</v>
      </c>
      <c r="P6" s="163" t="s">
        <v>8</v>
      </c>
      <c r="Q6" s="163" t="s">
        <v>34</v>
      </c>
    </row>
    <row r="7" spans="2:17" s="9" customFormat="1" ht="24" x14ac:dyDescent="0.6">
      <c r="B7" s="27" t="s">
        <v>77</v>
      </c>
      <c r="C7" s="27" t="s">
        <v>77</v>
      </c>
      <c r="D7" s="16">
        <v>0</v>
      </c>
      <c r="E7" s="16">
        <v>0</v>
      </c>
      <c r="F7" s="27" t="s">
        <v>77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D11" sqref="D11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8.28515625" style="1" bestFit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6" t="s">
        <v>0</v>
      </c>
      <c r="D1" s="156"/>
      <c r="E1" s="156"/>
      <c r="F1" s="156"/>
      <c r="G1" s="156"/>
      <c r="H1" s="156"/>
      <c r="I1" s="156"/>
      <c r="J1" s="156"/>
      <c r="K1" s="157"/>
    </row>
    <row r="2" spans="2:11" ht="24" x14ac:dyDescent="0.45">
      <c r="B2" s="30"/>
      <c r="C2" s="140" t="s">
        <v>1</v>
      </c>
      <c r="D2" s="140"/>
      <c r="E2" s="140"/>
      <c r="F2" s="140"/>
      <c r="G2" s="140"/>
      <c r="H2" s="140"/>
      <c r="I2" s="140"/>
      <c r="J2" s="140"/>
      <c r="K2" s="158"/>
    </row>
    <row r="3" spans="2:11" ht="24" x14ac:dyDescent="0.45">
      <c r="B3" s="32" t="s">
        <v>79</v>
      </c>
      <c r="C3" s="159" t="str">
        <f>سهام!C3</f>
        <v>برای ماه منتهی به 1399/05/31</v>
      </c>
      <c r="D3" s="159"/>
      <c r="E3" s="159"/>
      <c r="F3" s="159"/>
      <c r="G3" s="159"/>
      <c r="H3" s="159"/>
      <c r="I3" s="159"/>
      <c r="J3" s="159"/>
      <c r="K3" s="160"/>
    </row>
    <row r="4" spans="2:11" x14ac:dyDescent="0.45">
      <c r="B4" s="122" t="s">
        <v>35</v>
      </c>
      <c r="C4" s="122" t="s">
        <v>36</v>
      </c>
      <c r="D4" s="122" t="s">
        <v>36</v>
      </c>
      <c r="E4" s="122" t="s">
        <v>36</v>
      </c>
      <c r="F4" s="122" t="s">
        <v>36</v>
      </c>
      <c r="G4" s="122" t="str">
        <f>سهام!C4</f>
        <v>1399/04/31</v>
      </c>
      <c r="H4" s="122" t="s">
        <v>4</v>
      </c>
      <c r="I4" s="122" t="s">
        <v>4</v>
      </c>
      <c r="J4" s="122" t="str">
        <f>سهام!J4</f>
        <v>1399/05/31</v>
      </c>
      <c r="K4" s="122" t="s">
        <v>5</v>
      </c>
    </row>
    <row r="5" spans="2:11" ht="39" customHeight="1" x14ac:dyDescent="0.45">
      <c r="B5" s="122" t="s">
        <v>35</v>
      </c>
      <c r="C5" s="122" t="s">
        <v>37</v>
      </c>
      <c r="D5" s="122" t="s">
        <v>38</v>
      </c>
      <c r="E5" s="122" t="s">
        <v>39</v>
      </c>
      <c r="F5" s="122" t="s">
        <v>24</v>
      </c>
      <c r="G5" s="122" t="s">
        <v>40</v>
      </c>
      <c r="H5" s="122" t="s">
        <v>41</v>
      </c>
      <c r="I5" s="122" t="s">
        <v>42</v>
      </c>
      <c r="J5" s="122" t="s">
        <v>40</v>
      </c>
      <c r="K5" s="163" t="s">
        <v>34</v>
      </c>
    </row>
    <row r="6" spans="2:11" s="6" customFormat="1" ht="33.75" customHeight="1" x14ac:dyDescent="0.25">
      <c r="B6" s="3" t="s">
        <v>43</v>
      </c>
      <c r="C6" s="65" t="s">
        <v>137</v>
      </c>
      <c r="D6" s="3" t="s">
        <v>98</v>
      </c>
      <c r="E6" s="3" t="s">
        <v>99</v>
      </c>
      <c r="F6" s="3">
        <v>0</v>
      </c>
      <c r="G6" s="4">
        <v>136231644713</v>
      </c>
      <c r="H6" s="4">
        <v>2331970968373</v>
      </c>
      <c r="I6" s="4">
        <v>2468202613086</v>
      </c>
      <c r="J6" s="4">
        <v>137631949921</v>
      </c>
      <c r="K6" s="88" t="s">
        <v>138</v>
      </c>
    </row>
    <row r="7" spans="2:11" s="6" customFormat="1" ht="33.75" customHeight="1" x14ac:dyDescent="0.25">
      <c r="B7" s="3" t="s">
        <v>104</v>
      </c>
      <c r="C7" s="65" t="s">
        <v>139</v>
      </c>
      <c r="D7" s="3" t="s">
        <v>98</v>
      </c>
      <c r="E7" s="3" t="s">
        <v>105</v>
      </c>
      <c r="F7" s="3">
        <v>0</v>
      </c>
      <c r="G7" s="4">
        <v>325101</v>
      </c>
      <c r="H7" s="4">
        <v>2754</v>
      </c>
      <c r="I7" s="4">
        <v>327855</v>
      </c>
      <c r="J7" s="4">
        <v>327855</v>
      </c>
      <c r="K7" s="14" t="s">
        <v>107</v>
      </c>
    </row>
    <row r="8" spans="2:11" ht="21" x14ac:dyDescent="0.55000000000000004">
      <c r="B8" s="164" t="s">
        <v>66</v>
      </c>
      <c r="C8" s="165"/>
      <c r="D8" s="165"/>
      <c r="E8" s="165"/>
      <c r="F8" s="166"/>
      <c r="G8" s="79">
        <f>SUM(G6:G7)</f>
        <v>136231969814</v>
      </c>
      <c r="H8" s="17">
        <f>SUM(H6:H7)</f>
        <v>2331970971127</v>
      </c>
      <c r="I8" s="17">
        <f>SUM(I6:I7)</f>
        <v>2468202940941</v>
      </c>
      <c r="J8" s="17">
        <f>SUM(J6:J7)</f>
        <v>137632277776</v>
      </c>
      <c r="K8" s="88" t="s">
        <v>138</v>
      </c>
    </row>
    <row r="9" spans="2:11" x14ac:dyDescent="0.45">
      <c r="H9" s="10"/>
    </row>
    <row r="11" spans="2:11" x14ac:dyDescent="0.45">
      <c r="J11" s="73"/>
    </row>
    <row r="12" spans="2:11" x14ac:dyDescent="0.45">
      <c r="K12" s="107"/>
    </row>
  </sheetData>
  <mergeCells count="18">
    <mergeCell ref="H5"/>
    <mergeCell ref="I5"/>
    <mergeCell ref="B8:F8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80" zoomScaleNormal="100" zoomScaleSheetLayoutView="80" workbookViewId="0">
      <selection activeCell="F14" sqref="F14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9.14062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7" t="s">
        <v>0</v>
      </c>
      <c r="C1" s="156"/>
      <c r="D1" s="156"/>
      <c r="E1" s="156"/>
      <c r="F1" s="156"/>
      <c r="G1" s="156"/>
      <c r="H1" s="156"/>
      <c r="I1" s="156"/>
      <c r="J1" s="156"/>
      <c r="K1" s="157"/>
    </row>
    <row r="2" spans="2:11" ht="24" x14ac:dyDescent="0.45">
      <c r="B2" s="168" t="s">
        <v>44</v>
      </c>
      <c r="C2" s="140"/>
      <c r="D2" s="140"/>
      <c r="E2" s="140"/>
      <c r="F2" s="140"/>
      <c r="G2" s="140"/>
      <c r="H2" s="140"/>
      <c r="I2" s="140"/>
      <c r="J2" s="140"/>
      <c r="K2" s="158"/>
    </row>
    <row r="3" spans="2:11" ht="24" x14ac:dyDescent="0.45">
      <c r="B3" s="169" t="str">
        <f>سهام!C3</f>
        <v>برای ماه منتهی به 1399/05/31</v>
      </c>
      <c r="C3" s="159"/>
      <c r="D3" s="159"/>
      <c r="E3" s="159"/>
      <c r="F3" s="159"/>
      <c r="G3" s="159"/>
      <c r="H3" s="159"/>
      <c r="I3" s="159"/>
      <c r="J3" s="159"/>
      <c r="K3" s="160"/>
    </row>
    <row r="4" spans="2:11" ht="24" x14ac:dyDescent="0.45">
      <c r="B4" s="32" t="s">
        <v>79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22" t="s">
        <v>45</v>
      </c>
      <c r="C5" s="122" t="s">
        <v>45</v>
      </c>
      <c r="D5" s="122" t="s">
        <v>45</v>
      </c>
      <c r="E5" s="122" t="s">
        <v>45</v>
      </c>
      <c r="F5" s="122" t="s">
        <v>46</v>
      </c>
      <c r="G5" s="122" t="s">
        <v>46</v>
      </c>
      <c r="H5" s="122" t="s">
        <v>46</v>
      </c>
      <c r="I5" s="122" t="s">
        <v>47</v>
      </c>
      <c r="J5" s="122" t="s">
        <v>47</v>
      </c>
      <c r="K5" s="122" t="s">
        <v>47</v>
      </c>
    </row>
    <row r="6" spans="2:11" ht="28.5" customHeight="1" x14ac:dyDescent="0.45">
      <c r="B6" s="122" t="s">
        <v>48</v>
      </c>
      <c r="C6" s="122" t="s">
        <v>49</v>
      </c>
      <c r="D6" s="122" t="s">
        <v>23</v>
      </c>
      <c r="E6" s="122" t="s">
        <v>24</v>
      </c>
      <c r="F6" s="122" t="s">
        <v>50</v>
      </c>
      <c r="G6" s="122" t="s">
        <v>51</v>
      </c>
      <c r="H6" s="122" t="s">
        <v>52</v>
      </c>
      <c r="I6" s="122" t="s">
        <v>50</v>
      </c>
      <c r="J6" s="122" t="s">
        <v>51</v>
      </c>
      <c r="K6" s="122" t="s">
        <v>52</v>
      </c>
    </row>
    <row r="7" spans="2:11" ht="28.5" customHeight="1" x14ac:dyDescent="0.45">
      <c r="B7" s="101" t="s">
        <v>43</v>
      </c>
      <c r="C7" s="101">
        <v>1</v>
      </c>
      <c r="D7" s="101" t="s">
        <v>131</v>
      </c>
      <c r="E7" s="101">
        <v>0</v>
      </c>
      <c r="F7" s="105">
        <v>802175196</v>
      </c>
      <c r="G7" s="80">
        <v>0</v>
      </c>
      <c r="H7" s="105">
        <v>802175196</v>
      </c>
      <c r="I7" s="105">
        <v>4795788161</v>
      </c>
      <c r="J7" s="80">
        <v>0</v>
      </c>
      <c r="K7" s="105">
        <v>4795788161</v>
      </c>
    </row>
    <row r="8" spans="2:11" ht="28.5" customHeight="1" x14ac:dyDescent="0.45">
      <c r="B8" s="101" t="s">
        <v>115</v>
      </c>
      <c r="C8" s="101">
        <v>0</v>
      </c>
      <c r="D8" s="101" t="s">
        <v>116</v>
      </c>
      <c r="E8" s="101">
        <v>18</v>
      </c>
      <c r="F8" s="105">
        <v>0</v>
      </c>
      <c r="G8" s="80">
        <v>0</v>
      </c>
      <c r="H8" s="105">
        <v>0</v>
      </c>
      <c r="I8" s="105">
        <v>141892901</v>
      </c>
      <c r="J8" s="80">
        <v>0</v>
      </c>
      <c r="K8" s="105">
        <v>141892901</v>
      </c>
    </row>
    <row r="9" spans="2:11" ht="36.75" customHeight="1" x14ac:dyDescent="0.55000000000000004">
      <c r="B9" s="164" t="s">
        <v>66</v>
      </c>
      <c r="C9" s="165"/>
      <c r="D9" s="165"/>
      <c r="E9" s="166"/>
      <c r="F9" s="81">
        <f>SUM(F7:F8)</f>
        <v>802175196</v>
      </c>
      <c r="G9" s="80">
        <v>0</v>
      </c>
      <c r="H9" s="81">
        <f>SUM(H7:H8)</f>
        <v>802175196</v>
      </c>
      <c r="I9" s="81">
        <f>SUM(I7:I8)</f>
        <v>4937681062</v>
      </c>
      <c r="J9" s="80">
        <f>SUM(J7:J8)</f>
        <v>0</v>
      </c>
      <c r="K9" s="81">
        <f>SUM(K7:K8)</f>
        <v>4937681062</v>
      </c>
    </row>
  </sheetData>
  <mergeCells count="17">
    <mergeCell ref="D6"/>
    <mergeCell ref="E6"/>
    <mergeCell ref="B5:E5"/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1"/>
  <sheetViews>
    <sheetView rightToLeft="1" view="pageBreakPreview" zoomScaleNormal="100" zoomScaleSheetLayoutView="100" workbookViewId="0">
      <selection activeCell="D13" sqref="D13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6" t="s">
        <v>0</v>
      </c>
      <c r="D1" s="156"/>
      <c r="E1" s="156"/>
      <c r="F1" s="156"/>
      <c r="G1" s="156"/>
      <c r="H1" s="156"/>
      <c r="I1" s="156"/>
      <c r="J1" s="156"/>
      <c r="K1" s="157"/>
    </row>
    <row r="2" spans="2:11" ht="24" x14ac:dyDescent="0.45">
      <c r="B2" s="30"/>
      <c r="C2" s="140" t="s">
        <v>44</v>
      </c>
      <c r="D2" s="140"/>
      <c r="E2" s="140"/>
      <c r="F2" s="140"/>
      <c r="G2" s="140"/>
      <c r="H2" s="140"/>
      <c r="I2" s="140"/>
      <c r="J2" s="140"/>
      <c r="K2" s="158"/>
    </row>
    <row r="3" spans="2:11" ht="24" x14ac:dyDescent="0.45">
      <c r="B3" s="32" t="s">
        <v>79</v>
      </c>
      <c r="C3" s="159" t="str">
        <f>سهام!C3</f>
        <v>برای ماه منتهی به 1399/05/31</v>
      </c>
      <c r="D3" s="159"/>
      <c r="E3" s="159"/>
      <c r="F3" s="159"/>
      <c r="G3" s="159"/>
      <c r="H3" s="159"/>
      <c r="I3" s="159"/>
      <c r="J3" s="159"/>
      <c r="K3" s="160"/>
    </row>
    <row r="4" spans="2:11" x14ac:dyDescent="0.45">
      <c r="B4" s="122" t="s">
        <v>2</v>
      </c>
      <c r="C4" s="122" t="s">
        <v>53</v>
      </c>
      <c r="D4" s="122" t="s">
        <v>53</v>
      </c>
      <c r="E4" s="122" t="s">
        <v>53</v>
      </c>
      <c r="F4" s="122" t="s">
        <v>46</v>
      </c>
      <c r="G4" s="122" t="s">
        <v>46</v>
      </c>
      <c r="H4" s="122" t="s">
        <v>46</v>
      </c>
      <c r="I4" s="122" t="s">
        <v>47</v>
      </c>
      <c r="J4" s="122" t="s">
        <v>47</v>
      </c>
      <c r="K4" s="122" t="s">
        <v>47</v>
      </c>
    </row>
    <row r="5" spans="2:11" ht="37.5" x14ac:dyDescent="0.45">
      <c r="B5" s="122" t="s">
        <v>2</v>
      </c>
      <c r="C5" s="122" t="s">
        <v>54</v>
      </c>
      <c r="D5" s="20" t="s">
        <v>55</v>
      </c>
      <c r="E5" s="163" t="s">
        <v>56</v>
      </c>
      <c r="F5" s="163" t="s">
        <v>57</v>
      </c>
      <c r="G5" s="163" t="s">
        <v>51</v>
      </c>
      <c r="H5" s="163" t="s">
        <v>58</v>
      </c>
      <c r="I5" s="163" t="s">
        <v>57</v>
      </c>
      <c r="J5" s="163" t="s">
        <v>51</v>
      </c>
      <c r="K5" s="163" t="s">
        <v>58</v>
      </c>
    </row>
    <row r="6" spans="2:11" x14ac:dyDescent="0.45">
      <c r="B6" s="102" t="s">
        <v>112</v>
      </c>
      <c r="C6" s="102" t="s">
        <v>123</v>
      </c>
      <c r="D6" s="103">
        <v>27908805</v>
      </c>
      <c r="E6" s="103">
        <v>500</v>
      </c>
      <c r="F6" s="103">
        <v>0</v>
      </c>
      <c r="G6" s="103">
        <v>0</v>
      </c>
      <c r="H6" s="103">
        <v>0</v>
      </c>
      <c r="I6" s="103">
        <v>13954402500</v>
      </c>
      <c r="J6" s="103">
        <v>299290134</v>
      </c>
      <c r="K6" s="103">
        <v>13655112366</v>
      </c>
    </row>
    <row r="7" spans="2:11" x14ac:dyDescent="0.45">
      <c r="B7" s="102" t="s">
        <v>113</v>
      </c>
      <c r="C7" s="102" t="s">
        <v>122</v>
      </c>
      <c r="D7" s="103">
        <v>7462010</v>
      </c>
      <c r="E7" s="103">
        <v>150</v>
      </c>
      <c r="F7" s="103">
        <v>0</v>
      </c>
      <c r="G7" s="103">
        <v>0</v>
      </c>
      <c r="H7" s="103">
        <v>0</v>
      </c>
      <c r="I7" s="103">
        <v>1119301500</v>
      </c>
      <c r="J7" s="103">
        <v>0</v>
      </c>
      <c r="K7" s="103">
        <v>1119301500</v>
      </c>
    </row>
    <row r="8" spans="2:11" x14ac:dyDescent="0.45">
      <c r="B8" s="102" t="s">
        <v>111</v>
      </c>
      <c r="C8" s="102" t="s">
        <v>119</v>
      </c>
      <c r="D8" s="103">
        <v>144874</v>
      </c>
      <c r="E8" s="103">
        <v>500</v>
      </c>
      <c r="F8" s="103">
        <v>0</v>
      </c>
      <c r="G8" s="103">
        <v>0</v>
      </c>
      <c r="H8" s="103">
        <v>0</v>
      </c>
      <c r="I8" s="103">
        <v>72437000</v>
      </c>
      <c r="J8" s="103">
        <v>2165890</v>
      </c>
      <c r="K8" s="103">
        <v>70271110</v>
      </c>
    </row>
    <row r="9" spans="2:11" x14ac:dyDescent="0.45">
      <c r="B9" s="102" t="s">
        <v>110</v>
      </c>
      <c r="C9" s="102" t="s">
        <v>120</v>
      </c>
      <c r="D9" s="103">
        <v>46244</v>
      </c>
      <c r="E9" s="103">
        <v>400</v>
      </c>
      <c r="F9" s="103">
        <v>0</v>
      </c>
      <c r="G9" s="103">
        <v>0</v>
      </c>
      <c r="H9" s="103">
        <v>0</v>
      </c>
      <c r="I9" s="103">
        <v>18497600</v>
      </c>
      <c r="J9" s="103">
        <v>0</v>
      </c>
      <c r="K9" s="103">
        <v>18497600</v>
      </c>
    </row>
    <row r="10" spans="2:11" x14ac:dyDescent="0.45">
      <c r="B10" s="102" t="s">
        <v>114</v>
      </c>
      <c r="C10" s="102" t="s">
        <v>122</v>
      </c>
      <c r="D10" s="103">
        <v>52884</v>
      </c>
      <c r="E10" s="103">
        <v>200</v>
      </c>
      <c r="F10" s="103">
        <v>0</v>
      </c>
      <c r="G10" s="103">
        <v>0</v>
      </c>
      <c r="H10" s="103">
        <v>0</v>
      </c>
      <c r="I10" s="103">
        <v>10576800</v>
      </c>
      <c r="J10" s="103">
        <v>0</v>
      </c>
      <c r="K10" s="103">
        <v>10576800</v>
      </c>
    </row>
    <row r="11" spans="2:11" ht="24" x14ac:dyDescent="0.45">
      <c r="B11" s="170" t="s">
        <v>66</v>
      </c>
      <c r="C11" s="171"/>
      <c r="D11" s="171"/>
      <c r="E11" s="172"/>
      <c r="F11" s="17">
        <f t="shared" ref="F11:H11" si="0">SUM(F6:F10)</f>
        <v>0</v>
      </c>
      <c r="G11" s="17">
        <f t="shared" si="0"/>
        <v>0</v>
      </c>
      <c r="H11" s="17">
        <f t="shared" si="0"/>
        <v>0</v>
      </c>
      <c r="I11" s="17">
        <f>SUM(I6:I10)</f>
        <v>15175215400</v>
      </c>
      <c r="J11" s="17">
        <f>SUM(J6:J10)</f>
        <v>301456024</v>
      </c>
      <c r="K11" s="17">
        <f>SUM(K6:K10)</f>
        <v>14873759376</v>
      </c>
    </row>
  </sheetData>
  <mergeCells count="16"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  <mergeCell ref="B11:E11"/>
    <mergeCell ref="B4:B5"/>
    <mergeCell ref="C5"/>
    <mergeCell ref="E5"/>
    <mergeCell ref="C4:E4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9"/>
  <sheetViews>
    <sheetView rightToLeft="1" view="pageBreakPreview" topLeftCell="A7" zoomScale="80" zoomScaleNormal="100" zoomScaleSheetLayoutView="80" workbookViewId="0">
      <selection activeCell="E20" sqref="E20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8.4257812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19.5703125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7" t="s">
        <v>0</v>
      </c>
      <c r="C1" s="156"/>
      <c r="D1" s="156"/>
      <c r="E1" s="156"/>
      <c r="F1" s="156"/>
      <c r="G1" s="156"/>
      <c r="H1" s="156"/>
      <c r="I1" s="156"/>
      <c r="J1" s="157"/>
    </row>
    <row r="2" spans="2:10" ht="24" x14ac:dyDescent="0.45">
      <c r="B2" s="168" t="s">
        <v>44</v>
      </c>
      <c r="C2" s="140"/>
      <c r="D2" s="140"/>
      <c r="E2" s="140"/>
      <c r="F2" s="140"/>
      <c r="G2" s="140"/>
      <c r="H2" s="140"/>
      <c r="I2" s="140"/>
      <c r="J2" s="158"/>
    </row>
    <row r="3" spans="2:10" ht="24" x14ac:dyDescent="0.45">
      <c r="B3" s="169" t="str">
        <f>سهام!C3</f>
        <v>برای ماه منتهی به 1399/05/31</v>
      </c>
      <c r="C3" s="159"/>
      <c r="D3" s="159"/>
      <c r="E3" s="159"/>
      <c r="F3" s="159"/>
      <c r="G3" s="159"/>
      <c r="H3" s="159"/>
      <c r="I3" s="159"/>
      <c r="J3" s="160"/>
    </row>
    <row r="4" spans="2:10" ht="24" x14ac:dyDescent="0.45">
      <c r="B4" s="32" t="s">
        <v>79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22" t="s">
        <v>2</v>
      </c>
      <c r="C5" s="122" t="s">
        <v>46</v>
      </c>
      <c r="D5" s="122" t="s">
        <v>46</v>
      </c>
      <c r="E5" s="122" t="s">
        <v>46</v>
      </c>
      <c r="F5" s="122" t="s">
        <v>46</v>
      </c>
      <c r="G5" s="122" t="s">
        <v>47</v>
      </c>
      <c r="H5" s="122" t="s">
        <v>47</v>
      </c>
      <c r="I5" s="122" t="s">
        <v>47</v>
      </c>
      <c r="J5" s="122" t="s">
        <v>47</v>
      </c>
    </row>
    <row r="6" spans="2:10" ht="37.5" x14ac:dyDescent="0.45">
      <c r="B6" s="122" t="s">
        <v>2</v>
      </c>
      <c r="C6" s="122" t="s">
        <v>6</v>
      </c>
      <c r="D6" s="122" t="s">
        <v>8</v>
      </c>
      <c r="E6" s="122" t="s">
        <v>59</v>
      </c>
      <c r="F6" s="20" t="s">
        <v>60</v>
      </c>
      <c r="G6" s="122" t="s">
        <v>6</v>
      </c>
      <c r="H6" s="19" t="s">
        <v>8</v>
      </c>
      <c r="I6" s="122" t="s">
        <v>59</v>
      </c>
      <c r="J6" s="163" t="s">
        <v>60</v>
      </c>
    </row>
    <row r="7" spans="2:10" ht="27" customHeight="1" x14ac:dyDescent="0.45">
      <c r="B7" s="102" t="s">
        <v>112</v>
      </c>
      <c r="C7" s="103">
        <v>62190651</v>
      </c>
      <c r="D7" s="103">
        <v>2607389342870</v>
      </c>
      <c r="E7" s="103">
        <v>3108574204871</v>
      </c>
      <c r="F7" s="108">
        <v>-501184862000</v>
      </c>
      <c r="G7" s="103">
        <v>62190651</v>
      </c>
      <c r="H7" s="103">
        <v>2607389342870</v>
      </c>
      <c r="I7" s="103">
        <v>2250765595641</v>
      </c>
      <c r="J7" s="103">
        <v>356623747229</v>
      </c>
    </row>
    <row r="8" spans="2:10" ht="27" customHeight="1" x14ac:dyDescent="0.45">
      <c r="B8" s="102" t="s">
        <v>121</v>
      </c>
      <c r="C8" s="103">
        <v>111811</v>
      </c>
      <c r="D8" s="103">
        <v>2032922771</v>
      </c>
      <c r="E8" s="103">
        <v>2803053881</v>
      </c>
      <c r="F8" s="108">
        <v>-770131109</v>
      </c>
      <c r="G8" s="103">
        <v>111811</v>
      </c>
      <c r="H8" s="103">
        <v>2032922771</v>
      </c>
      <c r="I8" s="103">
        <v>1301703662</v>
      </c>
      <c r="J8" s="103">
        <v>731219109</v>
      </c>
    </row>
    <row r="9" spans="2:10" ht="27" customHeight="1" x14ac:dyDescent="0.45">
      <c r="B9" s="102" t="s">
        <v>89</v>
      </c>
      <c r="C9" s="103">
        <v>3800</v>
      </c>
      <c r="D9" s="103">
        <v>3059835209</v>
      </c>
      <c r="E9" s="103">
        <v>3009795115</v>
      </c>
      <c r="F9" s="103">
        <v>50040094</v>
      </c>
      <c r="G9" s="103">
        <v>3800</v>
      </c>
      <c r="H9" s="103">
        <v>3059835209</v>
      </c>
      <c r="I9" s="103">
        <v>2481297637</v>
      </c>
      <c r="J9" s="103">
        <v>578537572</v>
      </c>
    </row>
    <row r="10" spans="2:10" ht="27" customHeight="1" x14ac:dyDescent="0.45">
      <c r="B10" s="102" t="s">
        <v>90</v>
      </c>
      <c r="C10" s="103">
        <v>1900</v>
      </c>
      <c r="D10" s="103">
        <v>1872700607</v>
      </c>
      <c r="E10" s="103">
        <v>2157011411</v>
      </c>
      <c r="F10" s="108">
        <v>-284310803</v>
      </c>
      <c r="G10" s="103">
        <v>1900</v>
      </c>
      <c r="H10" s="103">
        <v>1872700607</v>
      </c>
      <c r="I10" s="103">
        <v>1555326795</v>
      </c>
      <c r="J10" s="103">
        <v>317373812</v>
      </c>
    </row>
    <row r="11" spans="2:10" ht="27" customHeight="1" x14ac:dyDescent="0.45">
      <c r="B11" s="102" t="s">
        <v>128</v>
      </c>
      <c r="C11" s="103">
        <v>0</v>
      </c>
      <c r="D11" s="103">
        <v>0</v>
      </c>
      <c r="E11" s="108">
        <v>-326927964</v>
      </c>
      <c r="F11" s="109">
        <v>326927964</v>
      </c>
      <c r="G11" s="103">
        <v>0</v>
      </c>
      <c r="H11" s="103">
        <v>0</v>
      </c>
      <c r="I11" s="103">
        <v>0</v>
      </c>
      <c r="J11" s="103">
        <v>0</v>
      </c>
    </row>
    <row r="12" spans="2:10" ht="27" customHeight="1" x14ac:dyDescent="0.45">
      <c r="B12" s="102" t="s">
        <v>124</v>
      </c>
      <c r="C12" s="103">
        <v>0</v>
      </c>
      <c r="D12" s="103">
        <v>0</v>
      </c>
      <c r="E12" s="108">
        <v>-611207526</v>
      </c>
      <c r="F12" s="109">
        <v>611207526</v>
      </c>
      <c r="G12" s="103">
        <v>0</v>
      </c>
      <c r="H12" s="103">
        <v>0</v>
      </c>
      <c r="I12" s="103">
        <v>0</v>
      </c>
      <c r="J12" s="103">
        <v>0</v>
      </c>
    </row>
    <row r="13" spans="2:10" ht="27" customHeight="1" x14ac:dyDescent="0.45">
      <c r="B13" s="102" t="s">
        <v>113</v>
      </c>
      <c r="C13" s="103">
        <v>1030706</v>
      </c>
      <c r="D13" s="103">
        <v>40268542172</v>
      </c>
      <c r="E13" s="103">
        <v>42202871801</v>
      </c>
      <c r="F13" s="108">
        <v>-1934329628</v>
      </c>
      <c r="G13" s="103">
        <v>1030706</v>
      </c>
      <c r="H13" s="103">
        <v>40268542172</v>
      </c>
      <c r="I13" s="103">
        <v>42039039652</v>
      </c>
      <c r="J13" s="108">
        <v>-1770497479</v>
      </c>
    </row>
    <row r="14" spans="2:10" ht="27" customHeight="1" x14ac:dyDescent="0.45">
      <c r="B14" s="102" t="s">
        <v>114</v>
      </c>
      <c r="C14" s="103">
        <v>760543</v>
      </c>
      <c r="D14" s="103">
        <v>14586139271</v>
      </c>
      <c r="E14" s="103">
        <v>18065443537</v>
      </c>
      <c r="F14" s="108">
        <v>-3479304265</v>
      </c>
      <c r="G14" s="103">
        <v>760543</v>
      </c>
      <c r="H14" s="103">
        <v>14586139271</v>
      </c>
      <c r="I14" s="103">
        <v>17170435129</v>
      </c>
      <c r="J14" s="108">
        <v>-2584295857</v>
      </c>
    </row>
    <row r="15" spans="2:10" ht="27" customHeight="1" x14ac:dyDescent="0.45">
      <c r="B15" s="102" t="s">
        <v>111</v>
      </c>
      <c r="C15" s="103">
        <v>1479451</v>
      </c>
      <c r="D15" s="103">
        <v>27533182820</v>
      </c>
      <c r="E15" s="103">
        <v>34233355248</v>
      </c>
      <c r="F15" s="108">
        <v>-6700172427</v>
      </c>
      <c r="G15" s="103">
        <v>1479451</v>
      </c>
      <c r="H15" s="103">
        <v>27533182820</v>
      </c>
      <c r="I15" s="103">
        <v>30857789353</v>
      </c>
      <c r="J15" s="108">
        <v>-3324606532</v>
      </c>
    </row>
    <row r="16" spans="2:10" ht="27" customHeight="1" x14ac:dyDescent="0.45">
      <c r="B16" s="102" t="s">
        <v>110</v>
      </c>
      <c r="C16" s="103">
        <v>3489118</v>
      </c>
      <c r="D16" s="103">
        <v>37287431463</v>
      </c>
      <c r="E16" s="103">
        <v>42770223537</v>
      </c>
      <c r="F16" s="108">
        <v>-5482792073</v>
      </c>
      <c r="G16" s="103">
        <v>3489118</v>
      </c>
      <c r="H16" s="103">
        <v>37287431463</v>
      </c>
      <c r="I16" s="103">
        <v>43331577757</v>
      </c>
      <c r="J16" s="108">
        <v>-6044146293</v>
      </c>
    </row>
    <row r="17" spans="2:10" ht="33.75" customHeight="1" x14ac:dyDescent="0.55000000000000004">
      <c r="B17" s="173" t="s">
        <v>66</v>
      </c>
      <c r="C17" s="174"/>
      <c r="D17" s="17">
        <f>SUM(D7:D16)</f>
        <v>2734030097183</v>
      </c>
      <c r="E17" s="17">
        <f>SUM(E7:E16)</f>
        <v>3252877823911</v>
      </c>
      <c r="F17" s="18">
        <f>SUM(F7:F16)</f>
        <v>-518847726721</v>
      </c>
      <c r="G17" s="28"/>
      <c r="H17" s="18">
        <f>SUM(H7:H16)</f>
        <v>2734030097183</v>
      </c>
      <c r="I17" s="18">
        <f>SUM(I7:I16)</f>
        <v>2389502765626</v>
      </c>
      <c r="J17" s="18">
        <f>SUM(J7:J16)</f>
        <v>344527331561</v>
      </c>
    </row>
    <row r="19" spans="2:10" x14ac:dyDescent="0.45">
      <c r="C19" s="10"/>
      <c r="F19" s="10"/>
      <c r="G19" s="10"/>
    </row>
  </sheetData>
  <sortState ref="B8:J16">
    <sortCondition descending="1" ref="B5"/>
  </sortState>
  <mergeCells count="13">
    <mergeCell ref="B1:J1"/>
    <mergeCell ref="B2:J2"/>
    <mergeCell ref="B3:J3"/>
    <mergeCell ref="B17:C17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6"/>
  <sheetViews>
    <sheetView rightToLeft="1" view="pageBreakPreview" zoomScale="70" zoomScaleNormal="100" zoomScaleSheetLayoutView="70" workbookViewId="0">
      <selection activeCell="N12" sqref="N12:N13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5703125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8.5703125" style="1" bestFit="1" customWidth="1"/>
    <col min="9" max="9" width="18.71093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5" t="s">
        <v>0</v>
      </c>
      <c r="C1" s="176"/>
      <c r="D1" s="176"/>
      <c r="E1" s="176"/>
      <c r="F1" s="176"/>
      <c r="G1" s="176"/>
      <c r="H1" s="176"/>
      <c r="I1" s="176"/>
      <c r="J1" s="177"/>
    </row>
    <row r="2" spans="2:10" ht="24" x14ac:dyDescent="0.45">
      <c r="B2" s="178" t="s">
        <v>44</v>
      </c>
      <c r="C2" s="179"/>
      <c r="D2" s="179"/>
      <c r="E2" s="179"/>
      <c r="F2" s="179"/>
      <c r="G2" s="179"/>
      <c r="H2" s="179"/>
      <c r="I2" s="179"/>
      <c r="J2" s="180"/>
    </row>
    <row r="3" spans="2:10" ht="24" x14ac:dyDescent="0.45">
      <c r="B3" s="181" t="str">
        <f>سهام!C3</f>
        <v>برای ماه منتهی به 1399/05/31</v>
      </c>
      <c r="C3" s="182"/>
      <c r="D3" s="182"/>
      <c r="E3" s="182"/>
      <c r="F3" s="182"/>
      <c r="G3" s="182"/>
      <c r="H3" s="182"/>
      <c r="I3" s="182"/>
      <c r="J3" s="183"/>
    </row>
    <row r="4" spans="2:10" ht="24" x14ac:dyDescent="0.45">
      <c r="B4" s="36" t="s">
        <v>79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22" t="s">
        <v>2</v>
      </c>
      <c r="C5" s="122" t="s">
        <v>46</v>
      </c>
      <c r="D5" s="122" t="s">
        <v>46</v>
      </c>
      <c r="E5" s="122" t="s">
        <v>46</v>
      </c>
      <c r="F5" s="122" t="s">
        <v>46</v>
      </c>
      <c r="G5" s="122" t="s">
        <v>47</v>
      </c>
      <c r="H5" s="122" t="s">
        <v>47</v>
      </c>
      <c r="I5" s="122" t="s">
        <v>47</v>
      </c>
      <c r="J5" s="122" t="s">
        <v>47</v>
      </c>
    </row>
    <row r="6" spans="2:10" x14ac:dyDescent="0.45">
      <c r="B6" s="122" t="s">
        <v>2</v>
      </c>
      <c r="C6" s="122" t="s">
        <v>6</v>
      </c>
      <c r="D6" s="122" t="s">
        <v>85</v>
      </c>
      <c r="E6" s="122" t="s">
        <v>59</v>
      </c>
      <c r="F6" s="122" t="s">
        <v>61</v>
      </c>
      <c r="G6" s="122" t="s">
        <v>6</v>
      </c>
      <c r="H6" s="122" t="s">
        <v>8</v>
      </c>
      <c r="I6" s="122" t="s">
        <v>59</v>
      </c>
      <c r="J6" s="122" t="s">
        <v>61</v>
      </c>
    </row>
    <row r="7" spans="2:10" ht="27.75" customHeight="1" x14ac:dyDescent="0.45">
      <c r="B7" s="84" t="s">
        <v>112</v>
      </c>
      <c r="C7" s="4">
        <v>12011810</v>
      </c>
      <c r="D7" s="4">
        <v>543719438559</v>
      </c>
      <c r="E7" s="4">
        <v>215465804357</v>
      </c>
      <c r="F7" s="50">
        <v>328253634202</v>
      </c>
      <c r="G7" s="4">
        <v>32012538</v>
      </c>
      <c r="H7" s="4">
        <v>837888262586</v>
      </c>
      <c r="I7" s="4">
        <v>341546238252</v>
      </c>
      <c r="J7" s="50">
        <v>496342024334</v>
      </c>
    </row>
    <row r="8" spans="2:10" ht="27.75" customHeight="1" x14ac:dyDescent="0.45">
      <c r="B8" s="84" t="s">
        <v>113</v>
      </c>
      <c r="C8" s="4">
        <v>2755913</v>
      </c>
      <c r="D8" s="4">
        <v>115603455910</v>
      </c>
      <c r="E8" s="4">
        <v>119139254840</v>
      </c>
      <c r="F8" s="50">
        <v>-3535798930</v>
      </c>
      <c r="G8" s="4">
        <v>79659174</v>
      </c>
      <c r="H8" s="4">
        <v>1124475049916</v>
      </c>
      <c r="I8" s="4">
        <v>895479527709</v>
      </c>
      <c r="J8" s="50">
        <v>228995522207</v>
      </c>
    </row>
    <row r="9" spans="2:10" ht="27.75" customHeight="1" x14ac:dyDescent="0.45">
      <c r="B9" s="84" t="s">
        <v>111</v>
      </c>
      <c r="C9" s="4">
        <v>117681</v>
      </c>
      <c r="D9" s="4">
        <v>2430619614</v>
      </c>
      <c r="E9" s="4">
        <v>2528332358</v>
      </c>
      <c r="F9" s="50">
        <v>-97712744</v>
      </c>
      <c r="G9" s="4">
        <v>5476591</v>
      </c>
      <c r="H9" s="4">
        <v>71503887147</v>
      </c>
      <c r="I9" s="4">
        <v>53022626860</v>
      </c>
      <c r="J9" s="50">
        <v>18481260287</v>
      </c>
    </row>
    <row r="10" spans="2:10" ht="27.75" customHeight="1" x14ac:dyDescent="0.45">
      <c r="B10" s="84" t="s">
        <v>110</v>
      </c>
      <c r="C10" s="4">
        <v>1770834</v>
      </c>
      <c r="D10" s="4">
        <v>20482701025</v>
      </c>
      <c r="E10" s="4">
        <v>22816343705</v>
      </c>
      <c r="F10" s="50">
        <v>-2333642680</v>
      </c>
      <c r="G10" s="4">
        <v>19302628</v>
      </c>
      <c r="H10" s="4">
        <v>103741154093</v>
      </c>
      <c r="I10" s="4">
        <v>95421517880</v>
      </c>
      <c r="J10" s="50">
        <v>8319636213</v>
      </c>
    </row>
    <row r="11" spans="2:10" ht="27.75" customHeight="1" x14ac:dyDescent="0.45">
      <c r="B11" s="84" t="s">
        <v>114</v>
      </c>
      <c r="C11" s="4">
        <v>640000</v>
      </c>
      <c r="D11" s="4">
        <v>13908661627</v>
      </c>
      <c r="E11" s="4">
        <v>15086175599</v>
      </c>
      <c r="F11" s="50">
        <v>-1177513972</v>
      </c>
      <c r="G11" s="4">
        <v>6906190</v>
      </c>
      <c r="H11" s="4">
        <v>100990512256</v>
      </c>
      <c r="I11" s="4">
        <v>96930134785</v>
      </c>
      <c r="J11" s="50">
        <v>4060377471</v>
      </c>
    </row>
    <row r="12" spans="2:10" ht="27.75" customHeight="1" x14ac:dyDescent="0.45">
      <c r="B12" s="84" t="s">
        <v>90</v>
      </c>
      <c r="C12" s="4">
        <v>2000</v>
      </c>
      <c r="D12" s="4">
        <v>1971783421</v>
      </c>
      <c r="E12" s="4">
        <v>1637186100</v>
      </c>
      <c r="F12" s="50">
        <v>334597321</v>
      </c>
      <c r="G12" s="4">
        <v>8501</v>
      </c>
      <c r="H12" s="4">
        <v>7480650081</v>
      </c>
      <c r="I12" s="4">
        <v>6968855372</v>
      </c>
      <c r="J12" s="50">
        <v>511794709</v>
      </c>
    </row>
    <row r="13" spans="2:10" ht="27.75" customHeight="1" x14ac:dyDescent="0.45">
      <c r="B13" s="84" t="s">
        <v>89</v>
      </c>
      <c r="C13" s="4">
        <v>0</v>
      </c>
      <c r="D13" s="4">
        <v>0</v>
      </c>
      <c r="E13" s="4">
        <v>0</v>
      </c>
      <c r="F13" s="50">
        <v>0</v>
      </c>
      <c r="G13" s="4">
        <v>16300</v>
      </c>
      <c r="H13" s="4">
        <v>10851532932</v>
      </c>
      <c r="I13" s="4">
        <v>10395754991</v>
      </c>
      <c r="J13" s="50">
        <v>455777941</v>
      </c>
    </row>
    <row r="14" spans="2:10" ht="27" customHeight="1" x14ac:dyDescent="0.45">
      <c r="B14" s="84" t="s">
        <v>92</v>
      </c>
      <c r="C14" s="4">
        <v>0</v>
      </c>
      <c r="D14" s="4">
        <v>0</v>
      </c>
      <c r="E14" s="4">
        <v>0</v>
      </c>
      <c r="F14" s="50">
        <v>0</v>
      </c>
      <c r="G14" s="4">
        <v>4654</v>
      </c>
      <c r="H14" s="4">
        <v>3991909751</v>
      </c>
      <c r="I14" s="4">
        <v>3865620544</v>
      </c>
      <c r="J14" s="50">
        <v>126289207</v>
      </c>
    </row>
    <row r="15" spans="2:10" ht="27" customHeight="1" x14ac:dyDescent="0.45">
      <c r="B15" s="84" t="s">
        <v>117</v>
      </c>
      <c r="C15" s="4">
        <v>0</v>
      </c>
      <c r="D15" s="4">
        <v>0</v>
      </c>
      <c r="E15" s="4">
        <v>0</v>
      </c>
      <c r="F15" s="50">
        <v>0</v>
      </c>
      <c r="G15" s="4">
        <v>4767</v>
      </c>
      <c r="H15" s="4">
        <v>80727347</v>
      </c>
      <c r="I15" s="4">
        <v>72553877</v>
      </c>
      <c r="J15" s="50">
        <v>8173470</v>
      </c>
    </row>
    <row r="16" spans="2:10" ht="27" customHeight="1" x14ac:dyDescent="0.45">
      <c r="B16" s="84" t="s">
        <v>88</v>
      </c>
      <c r="C16" s="4">
        <v>0</v>
      </c>
      <c r="D16" s="4">
        <v>0</v>
      </c>
      <c r="E16" s="4">
        <v>0</v>
      </c>
      <c r="F16" s="50">
        <v>0</v>
      </c>
      <c r="G16" s="4">
        <v>4535</v>
      </c>
      <c r="H16" s="4">
        <v>3616145420</v>
      </c>
      <c r="I16" s="4">
        <v>3607455841</v>
      </c>
      <c r="J16" s="50">
        <v>8689579</v>
      </c>
    </row>
    <row r="17" spans="2:10" ht="27" customHeight="1" x14ac:dyDescent="0.45">
      <c r="B17" s="84" t="s">
        <v>91</v>
      </c>
      <c r="C17" s="4">
        <v>0</v>
      </c>
      <c r="D17" s="4">
        <v>0</v>
      </c>
      <c r="E17" s="4">
        <v>0</v>
      </c>
      <c r="F17" s="50">
        <v>0</v>
      </c>
      <c r="G17" s="4">
        <v>5</v>
      </c>
      <c r="H17" s="4">
        <v>3968373</v>
      </c>
      <c r="I17" s="4">
        <v>3837779</v>
      </c>
      <c r="J17" s="50">
        <v>130594</v>
      </c>
    </row>
    <row r="18" spans="2:10" ht="27" customHeight="1" x14ac:dyDescent="0.45">
      <c r="B18" s="84" t="s">
        <v>108</v>
      </c>
      <c r="C18" s="4">
        <v>0</v>
      </c>
      <c r="D18" s="4">
        <v>0</v>
      </c>
      <c r="E18" s="4">
        <v>0</v>
      </c>
      <c r="F18" s="50">
        <v>0</v>
      </c>
      <c r="G18" s="4">
        <v>454793</v>
      </c>
      <c r="H18" s="4">
        <v>645351267</v>
      </c>
      <c r="I18" s="4">
        <v>645351267</v>
      </c>
      <c r="J18" s="50">
        <v>0</v>
      </c>
    </row>
    <row r="19" spans="2:10" ht="27" customHeight="1" x14ac:dyDescent="0.45">
      <c r="B19" s="84" t="s">
        <v>118</v>
      </c>
      <c r="C19" s="4">
        <v>0</v>
      </c>
      <c r="D19" s="4">
        <v>0</v>
      </c>
      <c r="E19" s="4">
        <v>0</v>
      </c>
      <c r="F19" s="50">
        <v>0</v>
      </c>
      <c r="G19" s="4">
        <v>100000</v>
      </c>
      <c r="H19" s="4">
        <v>98937625000</v>
      </c>
      <c r="I19" s="4">
        <v>99062375000</v>
      </c>
      <c r="J19" s="50">
        <v>-124750000</v>
      </c>
    </row>
    <row r="20" spans="2:10" ht="27" customHeight="1" x14ac:dyDescent="0.45">
      <c r="B20" s="84" t="s">
        <v>127</v>
      </c>
      <c r="C20" s="4">
        <v>0</v>
      </c>
      <c r="D20" s="4">
        <v>0</v>
      </c>
      <c r="E20" s="4">
        <v>0</v>
      </c>
      <c r="F20" s="50">
        <v>0</v>
      </c>
      <c r="G20" s="4">
        <v>23886</v>
      </c>
      <c r="H20" s="4">
        <v>18841503093</v>
      </c>
      <c r="I20" s="4">
        <v>19134320325</v>
      </c>
      <c r="J20" s="50">
        <v>-292817232</v>
      </c>
    </row>
    <row r="21" spans="2:10" ht="26.25" customHeight="1" x14ac:dyDescent="0.45">
      <c r="B21" s="84" t="s">
        <v>128</v>
      </c>
      <c r="C21" s="4">
        <v>125249</v>
      </c>
      <c r="D21" s="4">
        <v>105687163894</v>
      </c>
      <c r="E21" s="4">
        <v>105906397348</v>
      </c>
      <c r="F21" s="50">
        <v>-219233454</v>
      </c>
      <c r="G21" s="4">
        <v>152249</v>
      </c>
      <c r="H21" s="4">
        <v>128272756466</v>
      </c>
      <c r="I21" s="4">
        <v>128676944203</v>
      </c>
      <c r="J21" s="50">
        <v>-404187737</v>
      </c>
    </row>
    <row r="22" spans="2:10" ht="26.25" customHeight="1" x14ac:dyDescent="0.45">
      <c r="B22" s="84" t="s">
        <v>109</v>
      </c>
      <c r="C22" s="4">
        <v>0</v>
      </c>
      <c r="D22" s="4">
        <v>0</v>
      </c>
      <c r="E22" s="4">
        <v>0</v>
      </c>
      <c r="F22" s="50">
        <v>0</v>
      </c>
      <c r="G22" s="4">
        <v>1015632</v>
      </c>
      <c r="H22" s="4">
        <v>4241279232</v>
      </c>
      <c r="I22" s="4">
        <v>5141859250</v>
      </c>
      <c r="J22" s="50">
        <v>-900580018</v>
      </c>
    </row>
    <row r="23" spans="2:10" ht="26.25" customHeight="1" x14ac:dyDescent="0.45">
      <c r="B23" s="84" t="s">
        <v>124</v>
      </c>
      <c r="C23" s="4">
        <v>101848</v>
      </c>
      <c r="D23" s="4">
        <v>78519514750</v>
      </c>
      <c r="E23" s="4">
        <v>79355638605</v>
      </c>
      <c r="F23" s="50">
        <v>-836123855</v>
      </c>
      <c r="G23" s="4">
        <v>151848</v>
      </c>
      <c r="H23" s="4">
        <v>117166493350</v>
      </c>
      <c r="I23" s="4">
        <v>118834239751</v>
      </c>
      <c r="J23" s="50">
        <v>-1667746401</v>
      </c>
    </row>
    <row r="24" spans="2:10" ht="36" customHeight="1" x14ac:dyDescent="0.55000000000000004">
      <c r="B24" s="173" t="s">
        <v>66</v>
      </c>
      <c r="C24" s="174"/>
      <c r="D24" s="17">
        <f>SUM(D7:D23)</f>
        <v>882323338800</v>
      </c>
      <c r="E24" s="17">
        <f>SUM(E7:E23)</f>
        <v>561935132912</v>
      </c>
      <c r="F24" s="18">
        <f>SUM(F7:F23)</f>
        <v>320388205888</v>
      </c>
      <c r="G24" s="24"/>
      <c r="H24" s="17">
        <f>SUM(H7:H23)</f>
        <v>2632728808310</v>
      </c>
      <c r="I24" s="17">
        <f>SUM(I7:I23)</f>
        <v>1878809213686</v>
      </c>
      <c r="J24" s="18">
        <f>SUM(J7:J23)</f>
        <v>753919594624</v>
      </c>
    </row>
    <row r="26" spans="2:10" x14ac:dyDescent="0.45">
      <c r="C26" s="10"/>
      <c r="G26" s="10"/>
    </row>
  </sheetData>
  <sortState ref="B7:J17">
    <sortCondition descending="1" ref="B7"/>
  </sortState>
  <mergeCells count="15">
    <mergeCell ref="B1:J1"/>
    <mergeCell ref="B2:J2"/>
    <mergeCell ref="B3:J3"/>
    <mergeCell ref="B24:C24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5"/>
  <sheetViews>
    <sheetView rightToLeft="1" view="pageBreakPreview" topLeftCell="A4" zoomScale="70" zoomScaleNormal="100" zoomScaleSheetLayoutView="70" workbookViewId="0">
      <selection activeCell="P13" sqref="P13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8.5703125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6" t="s">
        <v>0</v>
      </c>
      <c r="D1" s="176"/>
      <c r="E1" s="176"/>
      <c r="F1" s="176"/>
      <c r="G1" s="176"/>
      <c r="H1" s="176"/>
      <c r="I1" s="176"/>
      <c r="J1" s="176"/>
      <c r="K1" s="176"/>
      <c r="L1" s="177"/>
    </row>
    <row r="2" spans="2:12" ht="24" x14ac:dyDescent="0.45">
      <c r="B2" s="34"/>
      <c r="C2" s="179" t="s">
        <v>44</v>
      </c>
      <c r="D2" s="179"/>
      <c r="E2" s="179"/>
      <c r="F2" s="179"/>
      <c r="G2" s="179"/>
      <c r="H2" s="179"/>
      <c r="I2" s="179"/>
      <c r="J2" s="179"/>
      <c r="K2" s="179"/>
      <c r="L2" s="180"/>
    </row>
    <row r="3" spans="2:12" ht="24" x14ac:dyDescent="0.45">
      <c r="B3" s="35" t="s">
        <v>79</v>
      </c>
      <c r="C3" s="182" t="str">
        <f>سهام!C3</f>
        <v>برای ماه منتهی به 1399/05/31</v>
      </c>
      <c r="D3" s="182"/>
      <c r="E3" s="182"/>
      <c r="F3" s="182"/>
      <c r="G3" s="182"/>
      <c r="H3" s="182"/>
      <c r="I3" s="182"/>
      <c r="J3" s="182"/>
      <c r="K3" s="182"/>
      <c r="L3" s="183"/>
    </row>
    <row r="4" spans="2:12" x14ac:dyDescent="0.45">
      <c r="B4" s="122" t="s">
        <v>2</v>
      </c>
      <c r="C4" s="184" t="s">
        <v>46</v>
      </c>
      <c r="D4" s="185"/>
      <c r="E4" s="185"/>
      <c r="F4" s="185"/>
      <c r="G4" s="185"/>
      <c r="H4" s="122" t="s">
        <v>47</v>
      </c>
      <c r="I4" s="122" t="s">
        <v>47</v>
      </c>
      <c r="J4" s="122" t="s">
        <v>47</v>
      </c>
      <c r="K4" s="122" t="s">
        <v>47</v>
      </c>
      <c r="L4" s="122" t="s">
        <v>47</v>
      </c>
    </row>
    <row r="5" spans="2:12" ht="73.5" customHeight="1" x14ac:dyDescent="0.45">
      <c r="B5" s="122" t="s">
        <v>2</v>
      </c>
      <c r="C5" s="122" t="s">
        <v>62</v>
      </c>
      <c r="D5" s="122" t="s">
        <v>63</v>
      </c>
      <c r="E5" s="122" t="s">
        <v>64</v>
      </c>
      <c r="F5" s="52" t="s">
        <v>87</v>
      </c>
      <c r="G5" s="163" t="s">
        <v>86</v>
      </c>
      <c r="H5" s="71" t="s">
        <v>62</v>
      </c>
      <c r="I5" s="122" t="s">
        <v>63</v>
      </c>
      <c r="J5" s="122" t="s">
        <v>64</v>
      </c>
      <c r="K5" s="20" t="s">
        <v>87</v>
      </c>
      <c r="L5" s="71" t="s">
        <v>86</v>
      </c>
    </row>
    <row r="6" spans="2:12" ht="32.25" customHeight="1" x14ac:dyDescent="0.45">
      <c r="B6" s="84" t="s">
        <v>110</v>
      </c>
      <c r="C6" s="4">
        <v>0</v>
      </c>
      <c r="D6" s="50">
        <v>-5482792073</v>
      </c>
      <c r="E6" s="50">
        <v>-2333642680</v>
      </c>
      <c r="F6" s="50">
        <v>-7816434753</v>
      </c>
      <c r="G6" s="69">
        <f>F6/F15</f>
        <v>3.9388890004567086E-2</v>
      </c>
      <c r="H6" s="4">
        <v>18497600</v>
      </c>
      <c r="I6" s="50">
        <v>-6044146293</v>
      </c>
      <c r="J6" s="50">
        <v>8319636213</v>
      </c>
      <c r="K6" s="50">
        <v>2293987520</v>
      </c>
      <c r="L6" s="69">
        <f>K6/K15</f>
        <v>2.0595830868993257E-3</v>
      </c>
    </row>
    <row r="7" spans="2:12" ht="27.75" customHeight="1" x14ac:dyDescent="0.45">
      <c r="B7" s="84" t="s">
        <v>111</v>
      </c>
      <c r="C7" s="4">
        <v>0</v>
      </c>
      <c r="D7" s="50">
        <v>-6700172427</v>
      </c>
      <c r="E7" s="50">
        <v>-97712744</v>
      </c>
      <c r="F7" s="50">
        <v>-6797885171</v>
      </c>
      <c r="G7" s="69">
        <f>F7/F15</f>
        <v>3.4256174294991483E-2</v>
      </c>
      <c r="H7" s="4">
        <v>70271110</v>
      </c>
      <c r="I7" s="50">
        <v>-3324606532</v>
      </c>
      <c r="J7" s="50">
        <v>18481260287</v>
      </c>
      <c r="K7" s="50">
        <v>15226924865</v>
      </c>
      <c r="L7" s="69">
        <f>K7/K15</f>
        <v>1.3671005898689807E-2</v>
      </c>
    </row>
    <row r="8" spans="2:12" ht="27.75" customHeight="1" x14ac:dyDescent="0.45">
      <c r="B8" s="84" t="s">
        <v>114</v>
      </c>
      <c r="C8" s="4">
        <v>0</v>
      </c>
      <c r="D8" s="50">
        <v>-3479304265</v>
      </c>
      <c r="E8" s="50">
        <v>-1177513972</v>
      </c>
      <c r="F8" s="50">
        <v>-4656818237</v>
      </c>
      <c r="G8" s="69">
        <f>F8/F15</f>
        <v>2.346682433932613E-2</v>
      </c>
      <c r="H8" s="4">
        <v>10576800</v>
      </c>
      <c r="I8" s="50">
        <v>-2584295857</v>
      </c>
      <c r="J8" s="50">
        <v>4060377471</v>
      </c>
      <c r="K8" s="50">
        <v>1486658414</v>
      </c>
      <c r="L8" s="69">
        <f>K8/K15</f>
        <v>1.3347485541120015E-3</v>
      </c>
    </row>
    <row r="9" spans="2:12" ht="27.75" customHeight="1" x14ac:dyDescent="0.45">
      <c r="B9" s="84" t="s">
        <v>112</v>
      </c>
      <c r="C9" s="4">
        <v>0</v>
      </c>
      <c r="D9" s="50">
        <v>-501184862000</v>
      </c>
      <c r="E9" s="50">
        <v>328253634202</v>
      </c>
      <c r="F9" s="50">
        <v>-172931227798</v>
      </c>
      <c r="G9" s="69">
        <f>F9/F15</f>
        <v>0.87144194576380629</v>
      </c>
      <c r="H9" s="4">
        <v>13655112366</v>
      </c>
      <c r="I9" s="50">
        <v>356623747229</v>
      </c>
      <c r="J9" s="50">
        <v>496342024334</v>
      </c>
      <c r="K9" s="50">
        <v>866620883929</v>
      </c>
      <c r="L9" s="69">
        <f>K9/K15</f>
        <v>0.77806775308608134</v>
      </c>
    </row>
    <row r="10" spans="2:12" ht="27.75" customHeight="1" x14ac:dyDescent="0.45">
      <c r="B10" s="84" t="s">
        <v>113</v>
      </c>
      <c r="C10" s="4">
        <v>0</v>
      </c>
      <c r="D10" s="50">
        <v>-1934329628</v>
      </c>
      <c r="E10" s="50">
        <v>-3535798930</v>
      </c>
      <c r="F10" s="50">
        <v>-5470128558</v>
      </c>
      <c r="G10" s="69">
        <f>F10/F15</f>
        <v>2.7565290172633667E-2</v>
      </c>
      <c r="H10" s="4">
        <v>1119301500</v>
      </c>
      <c r="I10" s="50">
        <v>-1770497479</v>
      </c>
      <c r="J10" s="50">
        <v>228995522207</v>
      </c>
      <c r="K10" s="50">
        <v>228344326228</v>
      </c>
      <c r="L10" s="69">
        <f>K10/K15</f>
        <v>0.20501162634424921</v>
      </c>
    </row>
    <row r="11" spans="2:12" ht="27.75" customHeight="1" x14ac:dyDescent="0.45">
      <c r="B11" s="84" t="s">
        <v>108</v>
      </c>
      <c r="C11" s="4">
        <v>0</v>
      </c>
      <c r="D11" s="50">
        <v>0</v>
      </c>
      <c r="E11" s="50">
        <v>0</v>
      </c>
      <c r="F11" s="50">
        <v>0</v>
      </c>
      <c r="G11" s="69">
        <f>F11/F15</f>
        <v>0</v>
      </c>
      <c r="H11" s="4">
        <v>0</v>
      </c>
      <c r="I11" s="50">
        <v>0</v>
      </c>
      <c r="J11" s="50">
        <v>0</v>
      </c>
      <c r="K11" s="50">
        <v>0</v>
      </c>
      <c r="L11" s="69">
        <f>K11/K15</f>
        <v>0</v>
      </c>
    </row>
    <row r="12" spans="2:12" ht="27.75" customHeight="1" x14ac:dyDescent="0.45">
      <c r="B12" s="84" t="s">
        <v>117</v>
      </c>
      <c r="C12" s="4">
        <v>0</v>
      </c>
      <c r="D12" s="50">
        <v>0</v>
      </c>
      <c r="E12" s="50">
        <v>0</v>
      </c>
      <c r="F12" s="50">
        <v>0</v>
      </c>
      <c r="G12" s="69">
        <f>F12/F15</f>
        <v>0</v>
      </c>
      <c r="H12" s="4">
        <v>0</v>
      </c>
      <c r="I12" s="50">
        <v>0</v>
      </c>
      <c r="J12" s="50">
        <v>8173470</v>
      </c>
      <c r="K12" s="50">
        <v>8173470</v>
      </c>
      <c r="L12" s="69">
        <f>K12/K15</f>
        <v>7.33828777467762E-6</v>
      </c>
    </row>
    <row r="13" spans="2:12" ht="27.75" customHeight="1" x14ac:dyDescent="0.45">
      <c r="B13" s="84" t="s">
        <v>109</v>
      </c>
      <c r="C13" s="4">
        <v>0</v>
      </c>
      <c r="D13" s="50">
        <v>0</v>
      </c>
      <c r="E13" s="50">
        <v>0</v>
      </c>
      <c r="F13" s="50">
        <v>0</v>
      </c>
      <c r="G13" s="69">
        <f>F13/F15</f>
        <v>0</v>
      </c>
      <c r="H13" s="4">
        <v>0</v>
      </c>
      <c r="I13" s="50">
        <v>0</v>
      </c>
      <c r="J13" s="50">
        <v>-900580018</v>
      </c>
      <c r="K13" s="50">
        <v>-900580018</v>
      </c>
      <c r="L13" s="69">
        <f>K13/K15</f>
        <v>-8.0855687195381535E-4</v>
      </c>
    </row>
    <row r="14" spans="2:12" ht="27.75" customHeight="1" x14ac:dyDescent="0.45">
      <c r="B14" s="84" t="s">
        <v>121</v>
      </c>
      <c r="C14" s="4">
        <v>0</v>
      </c>
      <c r="D14" s="50">
        <v>-770131109</v>
      </c>
      <c r="E14" s="50">
        <v>0</v>
      </c>
      <c r="F14" s="50">
        <v>-770131109</v>
      </c>
      <c r="G14" s="69">
        <f>F14/F15</f>
        <v>3.8808754246753788E-3</v>
      </c>
      <c r="H14" s="4">
        <v>0</v>
      </c>
      <c r="I14" s="50">
        <v>731219109</v>
      </c>
      <c r="J14" s="50">
        <v>0</v>
      </c>
      <c r="K14" s="50">
        <v>731219109</v>
      </c>
      <c r="L14" s="69">
        <f>K14/K15</f>
        <v>6.5650161414740154E-4</v>
      </c>
    </row>
    <row r="15" spans="2:12" ht="27.75" customHeight="1" x14ac:dyDescent="0.45">
      <c r="B15" s="85" t="s">
        <v>140</v>
      </c>
      <c r="C15" s="18">
        <f t="shared" ref="C15" si="0">SUM(C6:C14)</f>
        <v>0</v>
      </c>
      <c r="D15" s="18">
        <f t="shared" ref="D15:L15" si="1">SUM(D6:D14)</f>
        <v>-519551591502</v>
      </c>
      <c r="E15" s="18">
        <f t="shared" si="1"/>
        <v>321108965876</v>
      </c>
      <c r="F15" s="18">
        <f t="shared" si="1"/>
        <v>-198442625626</v>
      </c>
      <c r="G15" s="25">
        <f t="shared" si="1"/>
        <v>1</v>
      </c>
      <c r="H15" s="18">
        <f t="shared" si="1"/>
        <v>14873759376</v>
      </c>
      <c r="I15" s="18">
        <f t="shared" si="1"/>
        <v>343631420177</v>
      </c>
      <c r="J15" s="18">
        <f t="shared" si="1"/>
        <v>755306413964</v>
      </c>
      <c r="K15" s="18">
        <f t="shared" si="1"/>
        <v>1113811593517</v>
      </c>
      <c r="L15" s="25">
        <f t="shared" si="1"/>
        <v>1</v>
      </c>
    </row>
    <row r="16" spans="2:12" ht="33" hidden="1" customHeight="1" x14ac:dyDescent="0.45">
      <c r="B16" s="117" t="s">
        <v>78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</row>
    <row r="17" spans="2:12" ht="34.5" customHeight="1" x14ac:dyDescent="0.45"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</row>
    <row r="18" spans="2:12" x14ac:dyDescent="0.45">
      <c r="E18" s="23"/>
      <c r="F18" s="21"/>
      <c r="G18" s="51"/>
      <c r="H18" s="10"/>
    </row>
    <row r="19" spans="2:12" x14ac:dyDescent="0.45">
      <c r="E19" s="23"/>
      <c r="F19" s="21"/>
      <c r="G19" s="22"/>
      <c r="I19" s="10"/>
    </row>
    <row r="20" spans="2:12" x14ac:dyDescent="0.45">
      <c r="E20" s="23"/>
      <c r="F20" s="21"/>
      <c r="G20" s="21"/>
    </row>
    <row r="21" spans="2:12" x14ac:dyDescent="0.45">
      <c r="E21" s="23"/>
      <c r="F21" s="21"/>
      <c r="G21" s="22"/>
    </row>
    <row r="22" spans="2:12" x14ac:dyDescent="0.45">
      <c r="E22" s="23"/>
      <c r="F22" s="21"/>
      <c r="G22" s="22"/>
      <c r="I22" s="15"/>
    </row>
    <row r="23" spans="2:12" x14ac:dyDescent="0.45">
      <c r="E23" s="23"/>
      <c r="F23" s="21"/>
      <c r="G23" s="22"/>
    </row>
    <row r="24" spans="2:12" x14ac:dyDescent="0.45">
      <c r="E24" s="23"/>
      <c r="F24" s="21"/>
      <c r="G24" s="21"/>
    </row>
    <row r="25" spans="2:12" x14ac:dyDescent="0.45">
      <c r="F25" s="15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rightToLeft="1" view="pageBreakPreview" topLeftCell="B4" zoomScale="90" zoomScaleNormal="100" zoomScaleSheetLayoutView="90" workbookViewId="0">
      <selection activeCell="M13" sqref="M13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9.140625" style="1" customWidth="1"/>
    <col min="12" max="13" width="9.140625" style="1"/>
    <col min="14" max="14" width="16.140625" style="1" customWidth="1"/>
    <col min="15" max="16384" width="9.140625" style="1"/>
  </cols>
  <sheetData>
    <row r="1" spans="2:14" ht="24" x14ac:dyDescent="0.45">
      <c r="B1" s="33"/>
      <c r="C1" s="176" t="s">
        <v>0</v>
      </c>
      <c r="D1" s="176"/>
      <c r="E1" s="176"/>
      <c r="F1" s="176"/>
      <c r="G1" s="176"/>
      <c r="H1" s="176"/>
      <c r="I1" s="176"/>
      <c r="J1" s="177"/>
    </row>
    <row r="2" spans="2:14" ht="24" x14ac:dyDescent="0.45">
      <c r="B2" s="34"/>
      <c r="C2" s="179" t="s">
        <v>44</v>
      </c>
      <c r="D2" s="179"/>
      <c r="E2" s="179"/>
      <c r="F2" s="179"/>
      <c r="G2" s="179"/>
      <c r="H2" s="179"/>
      <c r="I2" s="179"/>
      <c r="J2" s="180"/>
    </row>
    <row r="3" spans="2:14" ht="24" x14ac:dyDescent="0.45">
      <c r="B3" s="36" t="s">
        <v>80</v>
      </c>
      <c r="C3" s="182" t="str">
        <f>سهام!C3</f>
        <v>برای ماه منتهی به 1399/05/31</v>
      </c>
      <c r="D3" s="182"/>
      <c r="E3" s="182"/>
      <c r="F3" s="182"/>
      <c r="G3" s="182"/>
      <c r="H3" s="182"/>
      <c r="I3" s="182"/>
      <c r="J3" s="183"/>
    </row>
    <row r="4" spans="2:14" x14ac:dyDescent="0.45">
      <c r="B4" s="122" t="s">
        <v>48</v>
      </c>
      <c r="C4" s="122" t="s">
        <v>46</v>
      </c>
      <c r="D4" s="122" t="s">
        <v>46</v>
      </c>
      <c r="E4" s="122" t="s">
        <v>46</v>
      </c>
      <c r="F4" s="122" t="s">
        <v>46</v>
      </c>
      <c r="G4" s="122" t="s">
        <v>47</v>
      </c>
      <c r="H4" s="122" t="s">
        <v>47</v>
      </c>
      <c r="I4" s="122" t="s">
        <v>47</v>
      </c>
      <c r="J4" s="122" t="s">
        <v>47</v>
      </c>
    </row>
    <row r="5" spans="2:14" x14ac:dyDescent="0.45">
      <c r="B5" s="122" t="s">
        <v>48</v>
      </c>
      <c r="C5" s="122" t="s">
        <v>65</v>
      </c>
      <c r="D5" s="122" t="s">
        <v>63</v>
      </c>
      <c r="E5" s="122" t="s">
        <v>64</v>
      </c>
      <c r="F5" s="122" t="s">
        <v>66</v>
      </c>
      <c r="G5" s="122" t="s">
        <v>65</v>
      </c>
      <c r="H5" s="122" t="s">
        <v>63</v>
      </c>
      <c r="I5" s="122" t="s">
        <v>64</v>
      </c>
      <c r="J5" s="122" t="s">
        <v>66</v>
      </c>
    </row>
    <row r="6" spans="2:14" ht="24.75" customHeight="1" x14ac:dyDescent="0.45">
      <c r="B6" s="66" t="s">
        <v>89</v>
      </c>
      <c r="C6" s="50">
        <v>0</v>
      </c>
      <c r="D6" s="50">
        <v>50040094</v>
      </c>
      <c r="E6" s="50">
        <v>0</v>
      </c>
      <c r="F6" s="50">
        <v>50040094</v>
      </c>
      <c r="G6" s="50">
        <v>0</v>
      </c>
      <c r="H6" s="67">
        <v>578537572</v>
      </c>
      <c r="I6" s="67">
        <v>455777941</v>
      </c>
      <c r="J6" s="67">
        <v>1034315513</v>
      </c>
    </row>
    <row r="7" spans="2:14" ht="24.75" customHeight="1" x14ac:dyDescent="0.45">
      <c r="B7" s="66" t="s">
        <v>90</v>
      </c>
      <c r="C7" s="50">
        <v>0</v>
      </c>
      <c r="D7" s="50">
        <v>-284310803</v>
      </c>
      <c r="E7" s="50">
        <v>334597321</v>
      </c>
      <c r="F7" s="50">
        <v>50286518</v>
      </c>
      <c r="G7" s="50">
        <v>0</v>
      </c>
      <c r="H7" s="67">
        <v>317373812</v>
      </c>
      <c r="I7" s="67">
        <v>511794709</v>
      </c>
      <c r="J7" s="67">
        <v>829168521</v>
      </c>
    </row>
    <row r="8" spans="2:14" ht="24.75" customHeight="1" x14ac:dyDescent="0.45">
      <c r="B8" s="66" t="s">
        <v>92</v>
      </c>
      <c r="C8" s="50">
        <v>0</v>
      </c>
      <c r="D8" s="50">
        <v>0</v>
      </c>
      <c r="E8" s="50">
        <v>0</v>
      </c>
      <c r="F8" s="50">
        <v>0</v>
      </c>
      <c r="G8" s="50">
        <v>0</v>
      </c>
      <c r="H8" s="67">
        <v>0</v>
      </c>
      <c r="I8" s="67">
        <v>126289207</v>
      </c>
      <c r="J8" s="67">
        <v>126289207</v>
      </c>
    </row>
    <row r="9" spans="2:14" ht="24.75" customHeight="1" x14ac:dyDescent="0.45">
      <c r="B9" s="66" t="s">
        <v>118</v>
      </c>
      <c r="C9" s="50">
        <v>0</v>
      </c>
      <c r="D9" s="50">
        <v>0</v>
      </c>
      <c r="E9" s="50">
        <v>0</v>
      </c>
      <c r="F9" s="50">
        <v>0</v>
      </c>
      <c r="G9" s="50">
        <v>141892901</v>
      </c>
      <c r="H9" s="67">
        <v>0</v>
      </c>
      <c r="I9" s="50">
        <v>-124750000</v>
      </c>
      <c r="J9" s="67">
        <v>17142901</v>
      </c>
    </row>
    <row r="10" spans="2:14" ht="24.75" customHeight="1" x14ac:dyDescent="0.45">
      <c r="B10" s="66" t="s">
        <v>88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67">
        <v>8689579</v>
      </c>
      <c r="J10" s="67">
        <v>8689579</v>
      </c>
      <c r="N10" s="67"/>
    </row>
    <row r="11" spans="2:14" ht="24.75" customHeight="1" x14ac:dyDescent="0.45">
      <c r="B11" s="66" t="s">
        <v>91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67">
        <v>0</v>
      </c>
      <c r="I11" s="67">
        <v>130594</v>
      </c>
      <c r="J11" s="67">
        <v>130594</v>
      </c>
    </row>
    <row r="12" spans="2:14" ht="24.75" customHeight="1" x14ac:dyDescent="0.45">
      <c r="B12" s="66" t="s">
        <v>127</v>
      </c>
      <c r="C12" s="50">
        <v>0</v>
      </c>
      <c r="D12" s="50">
        <v>0</v>
      </c>
      <c r="E12" s="50">
        <v>0</v>
      </c>
      <c r="F12" s="67">
        <v>0</v>
      </c>
      <c r="G12" s="50">
        <v>0</v>
      </c>
      <c r="H12" s="67">
        <v>0</v>
      </c>
      <c r="I12" s="50">
        <v>-292817232</v>
      </c>
      <c r="J12" s="50">
        <v>-292817232</v>
      </c>
    </row>
    <row r="13" spans="2:14" ht="24.75" customHeight="1" x14ac:dyDescent="0.45">
      <c r="B13" s="66" t="s">
        <v>128</v>
      </c>
      <c r="C13" s="50">
        <v>0</v>
      </c>
      <c r="D13" s="50">
        <v>326927964</v>
      </c>
      <c r="E13" s="50">
        <v>-219233454</v>
      </c>
      <c r="F13" s="50">
        <v>107694510</v>
      </c>
      <c r="G13" s="50">
        <v>0</v>
      </c>
      <c r="H13" s="67">
        <v>0</v>
      </c>
      <c r="I13" s="50">
        <v>-404187737</v>
      </c>
      <c r="J13" s="50">
        <v>-404187737</v>
      </c>
    </row>
    <row r="14" spans="2:14" ht="24.75" customHeight="1" x14ac:dyDescent="0.45">
      <c r="B14" s="66" t="s">
        <v>124</v>
      </c>
      <c r="C14" s="50">
        <v>0</v>
      </c>
      <c r="D14" s="50">
        <v>611207526</v>
      </c>
      <c r="E14" s="50">
        <v>-836123855</v>
      </c>
      <c r="F14" s="50">
        <v>-224916329</v>
      </c>
      <c r="G14" s="50">
        <v>0</v>
      </c>
      <c r="H14" s="67">
        <v>0</v>
      </c>
      <c r="I14" s="50">
        <v>-1667746401</v>
      </c>
      <c r="J14" s="50">
        <v>-1667746401</v>
      </c>
    </row>
    <row r="15" spans="2:14" ht="24" x14ac:dyDescent="0.45">
      <c r="B15" s="5" t="s">
        <v>66</v>
      </c>
      <c r="C15" s="50">
        <f t="shared" ref="C15:J15" si="0">SUM(C6:C14)</f>
        <v>0</v>
      </c>
      <c r="D15" s="50">
        <f t="shared" si="0"/>
        <v>703864781</v>
      </c>
      <c r="E15" s="50">
        <f t="shared" si="0"/>
        <v>-720759988</v>
      </c>
      <c r="F15" s="50">
        <f t="shared" si="0"/>
        <v>-16895207</v>
      </c>
      <c r="G15" s="106">
        <f t="shared" si="0"/>
        <v>141892901</v>
      </c>
      <c r="H15" s="67">
        <f t="shared" si="0"/>
        <v>895911384</v>
      </c>
      <c r="I15" s="50">
        <f t="shared" si="0"/>
        <v>-1386819340</v>
      </c>
      <c r="J15" s="50">
        <f t="shared" si="0"/>
        <v>-349015055</v>
      </c>
    </row>
    <row r="16" spans="2:14" x14ac:dyDescent="0.45">
      <c r="D16" s="12"/>
    </row>
    <row r="18" spans="6:9" x14ac:dyDescent="0.45">
      <c r="F18" s="12"/>
      <c r="I18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I10" sqref="I10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6" t="s">
        <v>0</v>
      </c>
      <c r="D1" s="176"/>
      <c r="E1" s="176"/>
      <c r="F1" s="176"/>
      <c r="G1" s="177"/>
    </row>
    <row r="2" spans="2:7" ht="24" x14ac:dyDescent="0.45">
      <c r="B2" s="34"/>
      <c r="C2" s="179" t="s">
        <v>44</v>
      </c>
      <c r="D2" s="179"/>
      <c r="E2" s="179"/>
      <c r="F2" s="179"/>
      <c r="G2" s="180"/>
    </row>
    <row r="3" spans="2:7" ht="24" x14ac:dyDescent="0.45">
      <c r="B3" s="36" t="s">
        <v>80</v>
      </c>
      <c r="C3" s="182" t="str">
        <f>سهام!C3</f>
        <v>برای ماه منتهی به 1399/05/31</v>
      </c>
      <c r="D3" s="182"/>
      <c r="E3" s="182"/>
      <c r="F3" s="182"/>
      <c r="G3" s="183"/>
    </row>
    <row r="4" spans="2:7" x14ac:dyDescent="0.45">
      <c r="B4" s="122" t="s">
        <v>67</v>
      </c>
      <c r="C4" s="122" t="s">
        <v>67</v>
      </c>
      <c r="D4" s="122" t="s">
        <v>46</v>
      </c>
      <c r="E4" s="122" t="s">
        <v>46</v>
      </c>
      <c r="F4" s="122" t="s">
        <v>47</v>
      </c>
      <c r="G4" s="122" t="s">
        <v>47</v>
      </c>
    </row>
    <row r="5" spans="2:7" x14ac:dyDescent="0.45">
      <c r="B5" s="122" t="s">
        <v>68</v>
      </c>
      <c r="C5" s="122" t="s">
        <v>37</v>
      </c>
      <c r="D5" s="122" t="s">
        <v>69</v>
      </c>
      <c r="E5" s="122" t="s">
        <v>70</v>
      </c>
      <c r="F5" s="122" t="s">
        <v>69</v>
      </c>
      <c r="G5" s="122" t="s">
        <v>70</v>
      </c>
    </row>
    <row r="6" spans="2:7" ht="32.25" customHeight="1" x14ac:dyDescent="0.45">
      <c r="B6" s="3" t="s">
        <v>43</v>
      </c>
      <c r="C6" s="65">
        <v>1349301287911</v>
      </c>
      <c r="D6" s="4">
        <v>802175196</v>
      </c>
      <c r="E6" s="29">
        <f>D6/336342435809</f>
        <v>2.3849955004058248E-3</v>
      </c>
      <c r="F6" s="4">
        <v>4795788161</v>
      </c>
      <c r="G6" s="47">
        <f>F6/1220280813659</f>
        <v>3.9300692982460949E-3</v>
      </c>
    </row>
    <row r="7" spans="2:7" ht="29.25" customHeight="1" x14ac:dyDescent="0.45">
      <c r="B7" s="186" t="s">
        <v>66</v>
      </c>
      <c r="C7" s="187"/>
      <c r="D7" s="103">
        <f>SUM(D6:D6)</f>
        <v>802175196</v>
      </c>
      <c r="E7" s="104">
        <f>SUM(E6:E6)</f>
        <v>2.3849955004058248E-3</v>
      </c>
      <c r="F7" s="103">
        <f>SUM(F6:F6)</f>
        <v>4795788161</v>
      </c>
      <c r="G7" s="104">
        <f>SUM(G6)</f>
        <v>3.9300692982460949E-3</v>
      </c>
    </row>
    <row r="8" spans="2:7" x14ac:dyDescent="0.45">
      <c r="F8" s="82"/>
    </row>
    <row r="9" spans="2:7" x14ac:dyDescent="0.45">
      <c r="E9" s="119"/>
      <c r="F9" s="120"/>
      <c r="G9" s="119"/>
    </row>
    <row r="10" spans="2:7" x14ac:dyDescent="0.45">
      <c r="D10" s="11"/>
      <c r="E10" s="94"/>
      <c r="F10" s="96"/>
      <c r="G10" s="96"/>
    </row>
    <row r="11" spans="2:7" x14ac:dyDescent="0.45">
      <c r="D11" s="96"/>
      <c r="E11" s="96"/>
      <c r="F11" s="97"/>
      <c r="G11" s="11"/>
    </row>
    <row r="12" spans="2:7" x14ac:dyDescent="0.45"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G12" sqref="G12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8" t="s">
        <v>0</v>
      </c>
      <c r="B1" s="188"/>
      <c r="C1" s="189"/>
    </row>
    <row r="2" spans="1:3" ht="21" x14ac:dyDescent="0.45">
      <c r="A2" s="188" t="s">
        <v>44</v>
      </c>
      <c r="B2" s="188"/>
      <c r="C2" s="189"/>
    </row>
    <row r="3" spans="1:3" ht="21" x14ac:dyDescent="0.45">
      <c r="A3" s="190" t="str">
        <f>سهام!C3</f>
        <v>برای ماه منتهی به 1399/05/31</v>
      </c>
      <c r="B3" s="190"/>
      <c r="C3" s="191"/>
    </row>
    <row r="4" spans="1:3" ht="21" x14ac:dyDescent="0.45">
      <c r="A4" s="43" t="s">
        <v>80</v>
      </c>
      <c r="B4" s="41"/>
      <c r="C4" s="42"/>
    </row>
    <row r="5" spans="1:3" x14ac:dyDescent="0.45">
      <c r="A5" s="122" t="s">
        <v>71</v>
      </c>
      <c r="B5" s="122" t="s">
        <v>46</v>
      </c>
      <c r="C5" s="122" t="str">
        <f>سهام!J4</f>
        <v>1399/05/31</v>
      </c>
    </row>
    <row r="6" spans="1:3" x14ac:dyDescent="0.45">
      <c r="A6" s="122" t="s">
        <v>71</v>
      </c>
      <c r="B6" s="122" t="s">
        <v>40</v>
      </c>
      <c r="C6" s="122" t="s">
        <v>40</v>
      </c>
    </row>
    <row r="7" spans="1:3" x14ac:dyDescent="0.45">
      <c r="A7" s="2" t="s">
        <v>106</v>
      </c>
      <c r="B7" s="4">
        <v>2855723</v>
      </c>
      <c r="C7" s="4">
        <v>346194922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5384130</v>
      </c>
    </row>
    <row r="10" spans="1:3" ht="21" x14ac:dyDescent="0.45">
      <c r="A10" s="18" t="s">
        <v>66</v>
      </c>
      <c r="B10" s="17">
        <f>SUM(B7:B9)</f>
        <v>2855723</v>
      </c>
      <c r="C10" s="17">
        <f>SUM(C7:C9)</f>
        <v>351579052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view="pageBreakPreview" zoomScale="120" zoomScaleNormal="110" zoomScaleSheetLayoutView="120" workbookViewId="0">
      <selection activeCell="J7" sqref="J7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92" t="s">
        <v>0</v>
      </c>
      <c r="C1" s="193"/>
      <c r="D1" s="193"/>
      <c r="E1" s="194"/>
    </row>
    <row r="2" spans="2:8" ht="24" customHeight="1" x14ac:dyDescent="0.45">
      <c r="B2" s="195" t="s">
        <v>44</v>
      </c>
      <c r="C2" s="196"/>
      <c r="D2" s="196"/>
      <c r="E2" s="197"/>
    </row>
    <row r="3" spans="2:8" ht="24" customHeight="1" x14ac:dyDescent="0.45">
      <c r="B3" s="198" t="str">
        <f>سهام!C3</f>
        <v>برای ماه منتهی به 1399/05/31</v>
      </c>
      <c r="C3" s="182"/>
      <c r="D3" s="182"/>
      <c r="E3" s="199"/>
    </row>
    <row r="4" spans="2:8" ht="24" customHeight="1" x14ac:dyDescent="0.45">
      <c r="B4" s="62" t="s">
        <v>80</v>
      </c>
      <c r="C4" s="43"/>
      <c r="D4" s="44"/>
      <c r="E4" s="63"/>
    </row>
    <row r="5" spans="2:8" x14ac:dyDescent="0.45">
      <c r="B5" s="201" t="s">
        <v>48</v>
      </c>
      <c r="C5" s="70" t="s">
        <v>81</v>
      </c>
      <c r="D5" s="122" t="s">
        <v>40</v>
      </c>
      <c r="E5" s="137" t="s">
        <v>12</v>
      </c>
    </row>
    <row r="6" spans="2:8" x14ac:dyDescent="0.45">
      <c r="B6" s="64" t="s">
        <v>74</v>
      </c>
      <c r="C6" s="16" t="s">
        <v>82</v>
      </c>
      <c r="D6" s="108">
        <v>-198442625626</v>
      </c>
      <c r="E6" s="86">
        <f>ABS(D6)/2876760301057</f>
        <v>6.8981286189567753E-2</v>
      </c>
      <c r="H6" s="95"/>
    </row>
    <row r="7" spans="2:8" x14ac:dyDescent="0.45">
      <c r="B7" s="64" t="s">
        <v>75</v>
      </c>
      <c r="C7" s="16" t="s">
        <v>83</v>
      </c>
      <c r="D7" s="108">
        <v>-16895207</v>
      </c>
      <c r="E7" s="86">
        <f>ABS(D7)/2876760301057</f>
        <v>5.8729978280749502E-6</v>
      </c>
      <c r="H7" s="90"/>
    </row>
    <row r="8" spans="2:8" ht="19.5" thickBot="1" x14ac:dyDescent="0.5">
      <c r="B8" s="74" t="s">
        <v>76</v>
      </c>
      <c r="C8" s="83" t="s">
        <v>84</v>
      </c>
      <c r="D8" s="75">
        <v>802175196</v>
      </c>
      <c r="E8" s="87">
        <f>ABS(D8)/2876760304057</f>
        <v>2.7884672729553409E-4</v>
      </c>
      <c r="H8" s="10"/>
    </row>
    <row r="9" spans="2:8" ht="19.5" thickBot="1" x14ac:dyDescent="0.5">
      <c r="B9" s="202" t="s">
        <v>66</v>
      </c>
      <c r="C9" s="203"/>
      <c r="D9" s="121">
        <f>SUM(D6:D8)</f>
        <v>-197657345637</v>
      </c>
      <c r="E9" s="91">
        <f>SUM(E6:E8)</f>
        <v>6.9266005914691356E-2</v>
      </c>
    </row>
    <row r="10" spans="2:8" x14ac:dyDescent="0.45">
      <c r="B10" s="200" t="s">
        <v>141</v>
      </c>
      <c r="C10" s="200"/>
      <c r="D10" s="200"/>
      <c r="E10" s="200"/>
    </row>
    <row r="12" spans="2:8" x14ac:dyDescent="0.45">
      <c r="D12" s="10"/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2020-08-31T08:59:48Z</dcterms:modified>
</cp:coreProperties>
</file>