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yaghoubi\Desktop\گوهرفام\گزارش پرتفوی ماهانه\99\تیر\"/>
    </mc:Choice>
  </mc:AlternateContent>
  <bookViews>
    <workbookView xWindow="0" yWindow="0" windowWidth="20400" windowHeight="642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مشارکت'!$A$1:$U$13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'!$A$1:$H$8</definedName>
    <definedName name="_xlnm.Print_Area" localSheetId="7">'درآمد سود سهام '!$A$1:$L$13</definedName>
    <definedName name="_xlnm.Print_Area" localSheetId="8">'درآمد ناشی از تغییر قیمت اوراق '!$A$1:$K$19</definedName>
    <definedName name="_xlnm.Print_Area" localSheetId="9">'درآمد ناشی از فروش '!$A$1:$K$24</definedName>
    <definedName name="_xlnm.Print_Area" localSheetId="5">'سپرده '!$A$1:$L$9</definedName>
    <definedName name="_xlnm.Print_Area" localSheetId="11">'سرمایه‌گذاری در اوراق بهادار '!$A$1:$K$16</definedName>
    <definedName name="_xlnm.Print_Area" localSheetId="10">'سرمایه‌گذاری در سهام '!$A$1:$M$18</definedName>
    <definedName name="_xlnm.Print_Area" localSheetId="6">'سود اوراق بهادار و سپرده بانکی '!$A$1:$L$11</definedName>
    <definedName name="_xlnm.Print_Area" localSheetId="0">سهام!$A$1:$O$14</definedName>
    <definedName name="_xlnm.Print_Area" localSheetId="4">'گواهی سپرده '!$A$1:$R$9</definedName>
  </definedNames>
  <calcPr calcId="162913"/>
</workbook>
</file>

<file path=xl/calcChain.xml><?xml version="1.0" encoding="utf-8"?>
<calcChain xmlns="http://schemas.openxmlformats.org/spreadsheetml/2006/main">
  <c r="G6" i="13" l="1"/>
  <c r="E6" i="13"/>
  <c r="E9" i="15" l="1"/>
  <c r="E8" i="15"/>
  <c r="E7" i="15"/>
  <c r="E6" i="15"/>
  <c r="D9" i="15"/>
  <c r="C10" i="14"/>
  <c r="B10" i="14"/>
  <c r="J15" i="12"/>
  <c r="I15" i="12"/>
  <c r="H15" i="12"/>
  <c r="G15" i="12"/>
  <c r="F15" i="12"/>
  <c r="E15" i="12"/>
  <c r="D15" i="12"/>
  <c r="G15" i="11"/>
  <c r="L15" i="11"/>
  <c r="L14" i="11"/>
  <c r="L12" i="11"/>
  <c r="L11" i="11"/>
  <c r="L10" i="11"/>
  <c r="L9" i="11"/>
  <c r="L8" i="11"/>
  <c r="L7" i="11"/>
  <c r="L6" i="11"/>
  <c r="G11" i="11"/>
  <c r="G10" i="11"/>
  <c r="G9" i="11"/>
  <c r="G8" i="11"/>
  <c r="G7" i="11"/>
  <c r="G6" i="11"/>
  <c r="K15" i="11"/>
  <c r="J15" i="11"/>
  <c r="I15" i="11"/>
  <c r="H15" i="11"/>
  <c r="F15" i="11"/>
  <c r="E15" i="11"/>
  <c r="D15" i="11"/>
  <c r="J23" i="10"/>
  <c r="I23" i="10"/>
  <c r="H23" i="10"/>
  <c r="F23" i="10"/>
  <c r="E23" i="10"/>
  <c r="D23" i="10"/>
  <c r="J18" i="9"/>
  <c r="I18" i="9"/>
  <c r="H18" i="9"/>
  <c r="F18" i="9"/>
  <c r="E18" i="9"/>
  <c r="D18" i="9"/>
  <c r="K11" i="8"/>
  <c r="J11" i="8"/>
  <c r="I11" i="8"/>
  <c r="K9" i="7"/>
  <c r="I9" i="7"/>
  <c r="H9" i="7"/>
  <c r="F9" i="7"/>
  <c r="J8" i="6"/>
  <c r="I8" i="6"/>
  <c r="H8" i="6"/>
  <c r="G8" i="6"/>
  <c r="S12" i="3" l="1"/>
  <c r="R12" i="3"/>
  <c r="Q12" i="3"/>
  <c r="P12" i="3"/>
  <c r="N12" i="3"/>
  <c r="K12" i="3"/>
  <c r="J12" i="3"/>
  <c r="I12" i="3"/>
  <c r="J12" i="1"/>
  <c r="J11" i="1"/>
  <c r="J10" i="1"/>
  <c r="J9" i="1"/>
  <c r="J8" i="1"/>
  <c r="J7" i="1"/>
  <c r="M13" i="1"/>
  <c r="L13" i="1"/>
  <c r="I13" i="1"/>
  <c r="G13" i="1"/>
  <c r="E13" i="1"/>
  <c r="D13" i="1"/>
  <c r="O12" i="3" l="1"/>
  <c r="F7" i="13" l="1"/>
  <c r="D7" i="13"/>
  <c r="M12" i="3"/>
  <c r="L12" i="3"/>
  <c r="C15" i="11" l="1"/>
  <c r="H11" i="8"/>
  <c r="G11" i="8"/>
  <c r="F11" i="8"/>
  <c r="C5" i="14"/>
  <c r="J4" i="6"/>
  <c r="G4" i="6"/>
  <c r="G4" i="2"/>
  <c r="B3" i="15" l="1"/>
  <c r="A3" i="14"/>
  <c r="C3" i="13"/>
  <c r="C3" i="12"/>
  <c r="C3" i="11"/>
  <c r="B3" i="10"/>
  <c r="B3" i="9"/>
  <c r="C3" i="8"/>
  <c r="B3" i="7"/>
  <c r="C3" i="6"/>
  <c r="N4" i="5"/>
  <c r="G4" i="5"/>
  <c r="C3" i="5"/>
  <c r="C3" i="4"/>
  <c r="C4" i="4" s="1"/>
  <c r="P4" i="3"/>
  <c r="I4" i="3"/>
  <c r="C3" i="3"/>
  <c r="C4" i="2"/>
  <c r="C3" i="2"/>
  <c r="G7" i="13" l="1"/>
  <c r="E7" i="13"/>
  <c r="C15" i="12" l="1"/>
  <c r="J9" i="7"/>
</calcChain>
</file>

<file path=xl/sharedStrings.xml><?xml version="1.0" encoding="utf-8"?>
<sst xmlns="http://schemas.openxmlformats.org/spreadsheetml/2006/main" count="508" uniqueCount="150">
  <si>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</si>
  <si>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</si>
  <si>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</si>
  <si>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</si>
  <si>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</si>
  <si>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</si>
  <si>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</si>
  <si>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</si>
  <si>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</si>
  <si>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</si>
  <si>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</si>
  <si>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</si>
  <si>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</si>
  <si>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</si>
  <si>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</si>
  <si>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</si>
  <si>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</si>
  <si>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</si>
  <si>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</si>
  <si>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</si>
  <si>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</si>
  <si>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</si>
  <si>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</si>
  <si>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</si>
  <si>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</si>
  <si>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</si>
  <si>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</si>
  <si>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</si>
  <si>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</si>
  <si>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</si>
  <si>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</si>
  <si>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</si>
  <si>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</si>
  <si>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</si>
  <si>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</si>
  <si>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</si>
  <si>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</si>
  <si>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</si>
  <si>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</si>
  <si>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</si>
  <si>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</si>
  <si>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</si>
  <si>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</si>
  <si>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</si>
  <si>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</si>
  <si>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</si>
  <si>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</si>
  <si>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</si>
  <si>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</si>
  <si>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</si>
  <si>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</si>
  <si>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</si>
  <si>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</si>
  <si>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</si>
  <si>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</si>
  <si>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</si>
  <si>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</si>
  <si>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</si>
  <si>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</si>
  <si>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</si>
  <si>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</si>
  <si>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</si>
  <si>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</si>
  <si>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</si>
  <si>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</si>
  <si>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</si>
  <si>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</si>
  <si>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</si>
  <si>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</si>
  <si>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</si>
  <si>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</si>
  <si>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</si>
  <si>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</si>
  <si>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</si>
  <si>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</si>
  <si>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</si>
  <si>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</si>
  <si>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جمع کل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</si>
  <si>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</si>
  <si>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</si>
  <si>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</si>
  <si>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</si>
  <si>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</si>
  <si>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</si>
  <si>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</si>
  <si>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</si>
  <si>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</si>
  <si>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</si>
  <si>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</si>
  <si>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اسنادخزانه-م3بودجه97-990721</t>
  </si>
  <si>
    <t>اسنادخزانه-م23بودجه97-000824</t>
  </si>
  <si>
    <t>اسنادخزانه-م24بودجه96-990625</t>
  </si>
  <si>
    <t>اسنادخزانه-م4بودجه97-991022</t>
  </si>
  <si>
    <t>اسنادخزانه-م23بودجه96-990528</t>
  </si>
  <si>
    <t>بله</t>
  </si>
  <si>
    <t>1398/03/19</t>
  </si>
  <si>
    <t>1397/04/11</t>
  </si>
  <si>
    <t>1400/08/24</t>
  </si>
  <si>
    <t>1399/06/25</t>
  </si>
  <si>
    <t>سپرده کوتاه مدت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</si>
  <si>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</si>
  <si>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</si>
  <si>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</si>
  <si>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</si>
  <si>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</si>
  <si>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</si>
  <si>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1398/07/20</t>
  </si>
  <si>
    <t>سایر درآمدها</t>
  </si>
  <si>
    <t>0.00 %</t>
  </si>
  <si>
    <t>ح . س. توسعه گوهران امید</t>
  </si>
  <si>
    <t>ح . سیمان‌هرمزگان‌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</si>
  <si>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</si>
  <si>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</si>
  <si>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</si>
  <si>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</si>
  <si>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</si>
  <si>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مشارکت ليزينگ اميد9907</t>
  </si>
  <si>
    <t>1399/07/25</t>
  </si>
  <si>
    <t>بازرگانی و تولیدی مرجان کار</t>
  </si>
  <si>
    <t>مشارکت لیزینگ امید9907</t>
  </si>
  <si>
    <t>1398/11/16</t>
  </si>
  <si>
    <t>1398/11/19</t>
  </si>
  <si>
    <t>ح. کویر تایر</t>
  </si>
  <si>
    <t>1399/01/30</t>
  </si>
  <si>
    <t>1399/02/31</t>
  </si>
  <si>
    <t>اسنادخزانه-م12بودجه98-001111</t>
  </si>
  <si>
    <t>1398/09/13</t>
  </si>
  <si>
    <t>1400/11/11</t>
  </si>
  <si>
    <t>اسنادخزانه-م9بودجه98-000923</t>
  </si>
  <si>
    <t>1398/07/23</t>
  </si>
  <si>
    <t>1400/09/23</t>
  </si>
  <si>
    <t>اسنادخزانه-م6بودجه98-000519</t>
  </si>
  <si>
    <t>1398/08/19</t>
  </si>
  <si>
    <t>1400/05/19</t>
  </si>
  <si>
    <t>1399/03/31</t>
  </si>
  <si>
    <t>1.45 %</t>
  </si>
  <si>
    <t/>
  </si>
  <si>
    <t>برای ماه منتهی به 1399/04/31</t>
  </si>
  <si>
    <t>1399/04/31</t>
  </si>
  <si>
    <t>77.92 %</t>
  </si>
  <si>
    <t>4.11 %</t>
  </si>
  <si>
    <t>1.04 %</t>
  </si>
  <si>
    <t>0.81 %</t>
  </si>
  <si>
    <t>0.19 %</t>
  </si>
  <si>
    <t>2.04 %</t>
  </si>
  <si>
    <t>1.72 %</t>
  </si>
  <si>
    <t>0.26 %</t>
  </si>
  <si>
    <t>0.20 %</t>
  </si>
  <si>
    <t>9.21 %</t>
  </si>
  <si>
    <t>*مبلغ کل دارایی ها در تاریخ افشای گزارش  1,437,956,057,618 ریال می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</si>
</sst>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</numFmts>
  <fonts count="21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  <font>
      <sz val="12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9" fillId="5" borderId="17" xfId="0" applyFont="1" applyFill="1" applyBorder="1"/>
    <xf numFmtId="0" fontId="5" fillId="0" borderId="20" xfId="0" applyFont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4" borderId="2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0" fontId="5" fillId="0" borderId="30" xfId="0" applyFont="1" applyBorder="1"/>
    <xf numFmtId="3" fontId="5" fillId="0" borderId="29" xfId="0" applyNumberFormat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65" fontId="15" fillId="0" borderId="23" xfId="1" applyNumberFormat="1" applyFont="1" applyBorder="1" applyAlignment="1">
      <alignment horizontal="center" vertical="center"/>
    </xf>
    <xf numFmtId="3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7" fillId="0" borderId="0" xfId="0" applyFont="1"/>
    <xf numFmtId="0" fontId="5" fillId="0" borderId="29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5" fillId="0" borderId="21" xfId="2" applyNumberFormat="1" applyFont="1" applyBorder="1" applyAlignment="1">
      <alignment horizontal="center" vertical="center"/>
    </xf>
    <xf numFmtId="10" fontId="5" fillId="0" borderId="31" xfId="2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5" fillId="0" borderId="21" xfId="2" applyFont="1" applyBorder="1" applyAlignment="1">
      <alignment horizontal="center" vertical="center"/>
    </xf>
    <xf numFmtId="165" fontId="18" fillId="0" borderId="0" xfId="1" applyNumberFormat="1" applyFont="1" applyAlignment="1">
      <alignment horizontal="right" vertical="center" wrapText="1"/>
    </xf>
    <xf numFmtId="10" fontId="1" fillId="0" borderId="35" xfId="2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10" fontId="1" fillId="0" borderId="21" xfId="0" applyNumberFormat="1" applyFont="1" applyBorder="1" applyAlignment="1">
      <alignment horizontal="center" vertical="center"/>
    </xf>
    <xf numFmtId="10" fontId="5" fillId="0" borderId="21" xfId="0" applyNumberFormat="1" applyFont="1" applyBorder="1" applyAlignment="1">
      <alignment horizontal="center" vertical="center"/>
    </xf>
    <xf numFmtId="165" fontId="0" fillId="0" borderId="0" xfId="0" applyNumberFormat="1" applyBorder="1"/>
    <xf numFmtId="3" fontId="19" fillId="0" borderId="0" xfId="0" applyNumberFormat="1" applyFont="1"/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10" fontId="1" fillId="0" borderId="0" xfId="2" applyNumberFormat="1" applyFont="1"/>
    <xf numFmtId="3" fontId="17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10" fontId="1" fillId="0" borderId="31" xfId="0" applyNumberFormat="1" applyFont="1" applyBorder="1" applyAlignment="1">
      <alignment horizontal="center" vertical="center"/>
    </xf>
    <xf numFmtId="10" fontId="1" fillId="0" borderId="42" xfId="0" applyNumberFormat="1" applyFont="1" applyBorder="1" applyAlignment="1">
      <alignment horizontal="center" vertical="center"/>
    </xf>
    <xf numFmtId="10" fontId="15" fillId="0" borderId="21" xfId="1" applyNumberFormat="1" applyFont="1" applyBorder="1" applyAlignment="1">
      <alignment horizontal="center" vertical="center"/>
    </xf>
    <xf numFmtId="10" fontId="1" fillId="0" borderId="24" xfId="0" applyNumberFormat="1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3" fontId="1" fillId="3" borderId="40" xfId="0" applyNumberFormat="1" applyFont="1" applyFill="1" applyBorder="1" applyAlignment="1">
      <alignment horizontal="center" vertical="center"/>
    </xf>
    <xf numFmtId="3" fontId="5" fillId="3" borderId="41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5" fontId="9" fillId="0" borderId="0" xfId="1" applyNumberFormat="1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N21"/>
  <sheetViews>
    <sheetView rightToLeft="1" tabSelected="1" view="pageBreakPreview" topLeftCell="A3" zoomScale="80" zoomScaleNormal="90" zoomScaleSheetLayoutView="80" workbookViewId="0">
      <selection activeCell="D14" sqref="D14"/>
    </sheetView>
  </sheetViews>
  <sheetFormatPr defaultRowHeight="18.75" x14ac:dyDescent="0.45"/>
  <cols>
    <col min="1" max="1" width="9.140625" style="1"/>
    <col min="2" max="2" width="27.85546875" style="1" bestFit="1" customWidth="1"/>
    <col min="3" max="3" width="14.85546875" style="1" customWidth="1"/>
    <col min="4" max="4" width="18.42578125" style="1" bestFit="1" customWidth="1"/>
    <col min="5" max="5" width="17.85546875" style="1" customWidth="1"/>
    <col min="6" max="6" width="10.85546875" style="1" bestFit="1" customWidth="1"/>
    <col min="7" max="7" width="16.28515625" style="1" bestFit="1" customWidth="1"/>
    <col min="8" max="8" width="13.140625" style="1" customWidth="1"/>
    <col min="9" max="9" width="16.140625" style="1" bestFit="1" customWidth="1"/>
    <col min="10" max="10" width="19.140625" style="1" bestFit="1" customWidth="1"/>
    <col min="11" max="11" width="10.5703125" style="1" customWidth="1"/>
    <col min="12" max="12" width="17.28515625" style="1" bestFit="1" customWidth="1"/>
    <col min="13" max="13" width="18.140625" style="1" bestFit="1" customWidth="1"/>
    <col min="14" max="14" width="20.28515625" style="1" customWidth="1"/>
    <col min="15" max="15" width="9.140625" style="1" customWidth="1"/>
    <col min="16" max="16384" width="9.140625" style="1"/>
  </cols>
  <sheetData>
    <row r="1" spans="2:14" ht="26.25" x14ac:dyDescent="0.45">
      <c r="B1" s="53"/>
      <c r="C1" s="118" t="s">
        <v>0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2:14" ht="26.25" x14ac:dyDescent="0.45">
      <c r="B2" s="54"/>
      <c r="C2" s="124" t="s">
        <v>1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2:14" ht="26.25" x14ac:dyDescent="0.45">
      <c r="B3" s="55" t="s">
        <v>80</v>
      </c>
      <c r="C3" s="126" t="s">
        <v>137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</row>
    <row r="4" spans="2:14" ht="24.75" customHeight="1" x14ac:dyDescent="0.45">
      <c r="B4" s="128" t="s">
        <v>2</v>
      </c>
      <c r="C4" s="131" t="s">
        <v>134</v>
      </c>
      <c r="D4" s="131" t="s">
        <v>3</v>
      </c>
      <c r="E4" s="131" t="s">
        <v>3</v>
      </c>
      <c r="F4" s="131" t="s">
        <v>4</v>
      </c>
      <c r="G4" s="131" t="s">
        <v>4</v>
      </c>
      <c r="H4" s="131" t="s">
        <v>4</v>
      </c>
      <c r="I4" s="131" t="s">
        <v>4</v>
      </c>
      <c r="J4" s="131" t="s">
        <v>138</v>
      </c>
      <c r="K4" s="131" t="s">
        <v>5</v>
      </c>
      <c r="L4" s="131" t="s">
        <v>5</v>
      </c>
      <c r="M4" s="131" t="s">
        <v>5</v>
      </c>
      <c r="N4" s="133" t="s">
        <v>5</v>
      </c>
    </row>
    <row r="5" spans="2:14" ht="26.25" customHeight="1" x14ac:dyDescent="0.45">
      <c r="B5" s="129"/>
      <c r="C5" s="131" t="s">
        <v>6</v>
      </c>
      <c r="D5" s="131" t="s">
        <v>7</v>
      </c>
      <c r="E5" s="131" t="s">
        <v>8</v>
      </c>
      <c r="F5" s="131" t="s">
        <v>9</v>
      </c>
      <c r="G5" s="131" t="s">
        <v>9</v>
      </c>
      <c r="H5" s="131" t="s">
        <v>10</v>
      </c>
      <c r="I5" s="131" t="s">
        <v>10</v>
      </c>
      <c r="J5" s="131" t="s">
        <v>6</v>
      </c>
      <c r="K5" s="131" t="s">
        <v>11</v>
      </c>
      <c r="L5" s="131" t="s">
        <v>7</v>
      </c>
      <c r="M5" s="131" t="s">
        <v>8</v>
      </c>
      <c r="N5" s="132" t="s">
        <v>12</v>
      </c>
    </row>
    <row r="6" spans="2:14" ht="29.25" customHeight="1" x14ac:dyDescent="0.45">
      <c r="B6" s="130"/>
      <c r="C6" s="131" t="s">
        <v>6</v>
      </c>
      <c r="D6" s="131" t="s">
        <v>7</v>
      </c>
      <c r="E6" s="131" t="s">
        <v>8</v>
      </c>
      <c r="F6" s="131" t="s">
        <v>6</v>
      </c>
      <c r="G6" s="131" t="s">
        <v>7</v>
      </c>
      <c r="H6" s="131" t="s">
        <v>6</v>
      </c>
      <c r="I6" s="131" t="s">
        <v>13</v>
      </c>
      <c r="J6" s="131" t="s">
        <v>6</v>
      </c>
      <c r="K6" s="131" t="s">
        <v>11</v>
      </c>
      <c r="L6" s="131" t="s">
        <v>7</v>
      </c>
      <c r="M6" s="131" t="s">
        <v>8</v>
      </c>
      <c r="N6" s="132" t="s">
        <v>12</v>
      </c>
    </row>
    <row r="7" spans="2:14" ht="31.5" customHeight="1" x14ac:dyDescent="0.45">
      <c r="B7" s="56" t="s">
        <v>113</v>
      </c>
      <c r="C7" s="4">
        <v>27108262</v>
      </c>
      <c r="D7" s="4">
        <v>171400706293</v>
      </c>
      <c r="E7" s="4">
        <v>851583155091.91504</v>
      </c>
      <c r="F7" s="104">
        <v>3083121</v>
      </c>
      <c r="G7" s="4">
        <v>121961666213</v>
      </c>
      <c r="H7" s="4">
        <v>1040130</v>
      </c>
      <c r="I7" s="4">
        <v>40866025354</v>
      </c>
      <c r="J7" s="13">
        <f t="shared" ref="J7:J12" si="0">C7+F7-H7</f>
        <v>29151253</v>
      </c>
      <c r="K7" s="13">
        <v>39680</v>
      </c>
      <c r="L7" s="4">
        <v>284917691630</v>
      </c>
      <c r="M7" s="4">
        <v>1152106399381.03</v>
      </c>
      <c r="N7" s="93" t="s">
        <v>139</v>
      </c>
    </row>
    <row r="8" spans="2:14" ht="31.5" customHeight="1" x14ac:dyDescent="0.45">
      <c r="B8" s="56" t="s">
        <v>114</v>
      </c>
      <c r="C8" s="4">
        <v>4571028</v>
      </c>
      <c r="D8" s="4">
        <v>113469686821</v>
      </c>
      <c r="E8" s="4">
        <v>139697796033.62399</v>
      </c>
      <c r="F8" s="104">
        <v>3151177</v>
      </c>
      <c r="G8" s="4">
        <v>125141309511</v>
      </c>
      <c r="H8" s="4">
        <v>6338427</v>
      </c>
      <c r="I8" s="4">
        <v>250315874899</v>
      </c>
      <c r="J8" s="13">
        <f t="shared" si="0"/>
        <v>1383778</v>
      </c>
      <c r="K8" s="13">
        <v>44101</v>
      </c>
      <c r="L8" s="4">
        <v>60618569370</v>
      </c>
      <c r="M8" s="4">
        <v>60782499863.623802</v>
      </c>
      <c r="N8" s="93" t="s">
        <v>140</v>
      </c>
    </row>
    <row r="9" spans="2:14" ht="31.5" customHeight="1" x14ac:dyDescent="0.45">
      <c r="B9" s="56" t="s">
        <v>111</v>
      </c>
      <c r="C9" s="4">
        <v>692606</v>
      </c>
      <c r="D9" s="4">
        <v>6997114530</v>
      </c>
      <c r="E9" s="4">
        <v>10103433285.170799</v>
      </c>
      <c r="F9" s="104">
        <v>1500000</v>
      </c>
      <c r="G9" s="4">
        <v>23061510715</v>
      </c>
      <c r="H9" s="4">
        <v>632654</v>
      </c>
      <c r="I9" s="4">
        <v>9771619595</v>
      </c>
      <c r="J9" s="13">
        <f t="shared" si="0"/>
        <v>1559952</v>
      </c>
      <c r="K9" s="13">
        <v>13793</v>
      </c>
      <c r="L9" s="4">
        <v>21991921780</v>
      </c>
      <c r="M9" s="4">
        <v>21430567428.435398</v>
      </c>
      <c r="N9" s="93" t="s">
        <v>135</v>
      </c>
    </row>
    <row r="10" spans="2:14" ht="31.5" customHeight="1" x14ac:dyDescent="0.45">
      <c r="B10" s="56" t="s">
        <v>112</v>
      </c>
      <c r="C10" s="4">
        <v>387132</v>
      </c>
      <c r="D10" s="4">
        <v>5135199144</v>
      </c>
      <c r="E10" s="4">
        <v>8078054842.5539999</v>
      </c>
      <c r="F10" s="104">
        <v>450000</v>
      </c>
      <c r="G10" s="4">
        <v>11262136567</v>
      </c>
      <c r="H10" s="4">
        <v>250000</v>
      </c>
      <c r="I10" s="4">
        <v>6348567843</v>
      </c>
      <c r="J10" s="13">
        <f t="shared" si="0"/>
        <v>587132</v>
      </c>
      <c r="K10" s="13">
        <v>26270</v>
      </c>
      <c r="L10" s="4">
        <v>11986817897</v>
      </c>
      <c r="M10" s="4">
        <v>15362416049.016399</v>
      </c>
      <c r="N10" s="93" t="s">
        <v>141</v>
      </c>
    </row>
    <row r="11" spans="2:14" ht="32.25" customHeight="1" x14ac:dyDescent="0.45">
      <c r="B11" s="56" t="s">
        <v>115</v>
      </c>
      <c r="C11" s="4">
        <v>320543</v>
      </c>
      <c r="D11" s="4">
        <v>6371559636</v>
      </c>
      <c r="E11" s="4">
        <v>9817369027.9724998</v>
      </c>
      <c r="F11" s="4">
        <v>320000</v>
      </c>
      <c r="G11" s="4">
        <v>8868180215</v>
      </c>
      <c r="H11" s="4">
        <v>180000</v>
      </c>
      <c r="I11" s="4">
        <v>4898178025</v>
      </c>
      <c r="J11" s="13">
        <f t="shared" si="0"/>
        <v>460543</v>
      </c>
      <c r="K11" s="13">
        <v>26170</v>
      </c>
      <c r="L11" s="4">
        <v>11109312784</v>
      </c>
      <c r="M11" s="4">
        <v>12004321192.8631</v>
      </c>
      <c r="N11" s="94" t="s">
        <v>142</v>
      </c>
    </row>
    <row r="12" spans="2:14" ht="32.25" customHeight="1" thickBot="1" x14ac:dyDescent="0.5">
      <c r="B12" s="112" t="s">
        <v>122</v>
      </c>
      <c r="C12" s="75">
        <v>111811</v>
      </c>
      <c r="D12" s="75">
        <v>1301703662</v>
      </c>
      <c r="E12" s="75">
        <v>2958964705.1027002</v>
      </c>
      <c r="F12" s="75">
        <v>0</v>
      </c>
      <c r="G12" s="75">
        <v>0</v>
      </c>
      <c r="H12" s="75">
        <v>0</v>
      </c>
      <c r="I12" s="75">
        <v>0</v>
      </c>
      <c r="J12" s="113">
        <f t="shared" si="0"/>
        <v>111811</v>
      </c>
      <c r="K12" s="113">
        <v>25170</v>
      </c>
      <c r="L12" s="75">
        <v>1301703662</v>
      </c>
      <c r="M12" s="75">
        <v>2803053881.3487</v>
      </c>
      <c r="N12" s="114" t="s">
        <v>143</v>
      </c>
    </row>
    <row r="13" spans="2:14" ht="36.75" customHeight="1" thickBot="1" x14ac:dyDescent="0.5">
      <c r="B13" s="120" t="s">
        <v>66</v>
      </c>
      <c r="C13" s="121"/>
      <c r="D13" s="99">
        <f>SUM(D7:D12)</f>
        <v>304675970086</v>
      </c>
      <c r="E13" s="100">
        <f>SUM(E7:E12)</f>
        <v>1022238772986.339</v>
      </c>
      <c r="F13" s="101"/>
      <c r="G13" s="100">
        <f>SUM(G7:G12)</f>
        <v>290294803221</v>
      </c>
      <c r="H13" s="101"/>
      <c r="I13" s="99">
        <f>SUM(I7:I12)</f>
        <v>312200265716</v>
      </c>
      <c r="J13" s="122"/>
      <c r="K13" s="123"/>
      <c r="L13" s="100">
        <f>SUM(L7:L12)</f>
        <v>391926017123</v>
      </c>
      <c r="M13" s="100">
        <f>SUM(M7:M12)</f>
        <v>1264489257796.3171</v>
      </c>
      <c r="N13" s="115">
        <v>0.85519999999999996</v>
      </c>
    </row>
    <row r="14" spans="2:14" x14ac:dyDescent="0.45">
      <c r="J14" s="11"/>
      <c r="L14" s="10"/>
    </row>
    <row r="15" spans="2:14" x14ac:dyDescent="0.45">
      <c r="E15" s="49"/>
      <c r="I15" s="11"/>
      <c r="J15" s="11"/>
      <c r="K15" s="10"/>
      <c r="M15" s="10"/>
    </row>
    <row r="16" spans="2:14" x14ac:dyDescent="0.45">
      <c r="I16" s="11"/>
      <c r="J16" s="11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2"/>
    </row>
    <row r="21" spans="9:10" x14ac:dyDescent="0.45">
      <c r="I21" s="11"/>
      <c r="J21" s="11"/>
    </row>
  </sheetData>
  <sortState ref="B9:N13">
    <sortCondition descending="1" ref="B4"/>
  </sortState>
  <mergeCells count="23">
    <mergeCell ref="M5:M6"/>
    <mergeCell ref="F6"/>
    <mergeCell ref="G6"/>
    <mergeCell ref="F5:G5"/>
    <mergeCell ref="H6"/>
    <mergeCell ref="I6"/>
    <mergeCell ref="H5:I5"/>
    <mergeCell ref="C1:N1"/>
    <mergeCell ref="B13:C13"/>
    <mergeCell ref="J13:K13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</mergeCells>
  <pageMargins left="0.7" right="0.7" top="0.75" bottom="0.75" header="0.3" footer="0.3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rightToLeft="1" view="pageBreakPreview" zoomScale="70" zoomScaleNormal="100" zoomScaleSheetLayoutView="70" workbookViewId="0">
      <selection activeCell="M13" sqref="M13"/>
    </sheetView>
  </sheetViews>
  <sheetFormatPr defaultRowHeight="18.75" x14ac:dyDescent="0.45"/>
  <cols>
    <col min="1" max="1" width="9.140625" style="1"/>
    <col min="2" max="2" width="27.140625" style="1" customWidth="1"/>
    <col min="3" max="3" width="10.85546875" style="1" bestFit="1" customWidth="1"/>
    <col min="4" max="4" width="17.5703125" style="1" bestFit="1" customWidth="1"/>
    <col min="5" max="5" width="17.85546875" style="1" bestFit="1" customWidth="1"/>
    <col min="6" max="6" width="19.5703125" style="1" bestFit="1" customWidth="1"/>
    <col min="7" max="7" width="12" style="1" bestFit="1" customWidth="1"/>
    <col min="8" max="8" width="18.5703125" style="1" bestFit="1" customWidth="1"/>
    <col min="9" max="9" width="18.28515625" style="1" bestFit="1" customWidth="1"/>
    <col min="10" max="10" width="19.5703125" style="1" bestFit="1" customWidth="1"/>
    <col min="11" max="11" width="9.140625" style="1" customWidth="1"/>
    <col min="12" max="16384" width="9.140625" style="1"/>
  </cols>
  <sheetData>
    <row r="1" spans="2:10" ht="24" x14ac:dyDescent="0.45">
      <c r="B1" s="171" t="s">
        <v>0</v>
      </c>
      <c r="C1" s="172"/>
      <c r="D1" s="172"/>
      <c r="E1" s="172"/>
      <c r="F1" s="172"/>
      <c r="G1" s="172"/>
      <c r="H1" s="172"/>
      <c r="I1" s="172"/>
      <c r="J1" s="173"/>
    </row>
    <row r="2" spans="2:10" ht="24" x14ac:dyDescent="0.45">
      <c r="B2" s="174" t="s">
        <v>44</v>
      </c>
      <c r="C2" s="175"/>
      <c r="D2" s="175"/>
      <c r="E2" s="175"/>
      <c r="F2" s="175"/>
      <c r="G2" s="175"/>
      <c r="H2" s="175"/>
      <c r="I2" s="175"/>
      <c r="J2" s="176"/>
    </row>
    <row r="3" spans="2:10" ht="24" x14ac:dyDescent="0.45">
      <c r="B3" s="177" t="str">
        <f>سهام!C3</f>
        <v>برای ماه منتهی به 1399/04/31</v>
      </c>
      <c r="C3" s="178"/>
      <c r="D3" s="178"/>
      <c r="E3" s="178"/>
      <c r="F3" s="178"/>
      <c r="G3" s="178"/>
      <c r="H3" s="178"/>
      <c r="I3" s="178"/>
      <c r="J3" s="179"/>
    </row>
    <row r="4" spans="2:10" ht="24" x14ac:dyDescent="0.45">
      <c r="B4" s="36" t="s">
        <v>80</v>
      </c>
      <c r="C4" s="39"/>
      <c r="D4" s="39"/>
      <c r="E4" s="39"/>
      <c r="F4" s="39"/>
      <c r="G4" s="39"/>
      <c r="H4" s="39"/>
      <c r="I4" s="39"/>
      <c r="J4" s="40"/>
    </row>
    <row r="5" spans="2:10" x14ac:dyDescent="0.45">
      <c r="B5" s="131" t="s">
        <v>2</v>
      </c>
      <c r="C5" s="131" t="s">
        <v>46</v>
      </c>
      <c r="D5" s="131" t="s">
        <v>46</v>
      </c>
      <c r="E5" s="131" t="s">
        <v>46</v>
      </c>
      <c r="F5" s="131" t="s">
        <v>46</v>
      </c>
      <c r="G5" s="131" t="s">
        <v>47</v>
      </c>
      <c r="H5" s="131" t="s">
        <v>47</v>
      </c>
      <c r="I5" s="131" t="s">
        <v>47</v>
      </c>
      <c r="J5" s="131" t="s">
        <v>47</v>
      </c>
    </row>
    <row r="6" spans="2:10" x14ac:dyDescent="0.45">
      <c r="B6" s="131" t="s">
        <v>2</v>
      </c>
      <c r="C6" s="131" t="s">
        <v>6</v>
      </c>
      <c r="D6" s="131" t="s">
        <v>86</v>
      </c>
      <c r="E6" s="131" t="s">
        <v>59</v>
      </c>
      <c r="F6" s="131" t="s">
        <v>61</v>
      </c>
      <c r="G6" s="131" t="s">
        <v>6</v>
      </c>
      <c r="H6" s="131" t="s">
        <v>8</v>
      </c>
      <c r="I6" s="131" t="s">
        <v>59</v>
      </c>
      <c r="J6" s="131" t="s">
        <v>61</v>
      </c>
    </row>
    <row r="7" spans="2:10" ht="27.75" customHeight="1" x14ac:dyDescent="0.45">
      <c r="B7" s="84" t="s">
        <v>114</v>
      </c>
      <c r="C7" s="4">
        <v>6338427</v>
      </c>
      <c r="D7" s="4">
        <v>250315874899</v>
      </c>
      <c r="E7" s="4">
        <v>177996512264</v>
      </c>
      <c r="F7" s="50">
        <v>72319362635</v>
      </c>
      <c r="G7" s="4">
        <v>76903261</v>
      </c>
      <c r="H7" s="4">
        <v>1008871594006</v>
      </c>
      <c r="I7" s="4">
        <v>776340272869</v>
      </c>
      <c r="J7" s="50">
        <v>232531321137</v>
      </c>
    </row>
    <row r="8" spans="2:10" ht="27" customHeight="1" x14ac:dyDescent="0.45">
      <c r="B8" s="84" t="s">
        <v>113</v>
      </c>
      <c r="C8" s="4">
        <v>1040130</v>
      </c>
      <c r="D8" s="4">
        <v>40866025354</v>
      </c>
      <c r="E8" s="4">
        <v>8797626257</v>
      </c>
      <c r="F8" s="50">
        <v>32068399097</v>
      </c>
      <c r="G8" s="4">
        <v>20000728</v>
      </c>
      <c r="H8" s="4">
        <v>294168824027</v>
      </c>
      <c r="I8" s="4">
        <v>126080433895</v>
      </c>
      <c r="J8" s="50">
        <v>168088390132</v>
      </c>
    </row>
    <row r="9" spans="2:10" ht="27" customHeight="1" x14ac:dyDescent="0.45">
      <c r="B9" s="84" t="s">
        <v>112</v>
      </c>
      <c r="C9" s="4">
        <v>250000</v>
      </c>
      <c r="D9" s="4">
        <v>6348567843</v>
      </c>
      <c r="E9" s="4">
        <v>4410539089</v>
      </c>
      <c r="F9" s="50">
        <v>1938028754</v>
      </c>
      <c r="G9" s="4">
        <v>5358910</v>
      </c>
      <c r="H9" s="4">
        <v>69073267533</v>
      </c>
      <c r="I9" s="4">
        <v>50494294502</v>
      </c>
      <c r="J9" s="50">
        <v>18578973031</v>
      </c>
    </row>
    <row r="10" spans="2:10" ht="27" customHeight="1" x14ac:dyDescent="0.45">
      <c r="B10" s="84" t="s">
        <v>111</v>
      </c>
      <c r="C10" s="4">
        <v>632654</v>
      </c>
      <c r="D10" s="4">
        <v>9771619595</v>
      </c>
      <c r="E10" s="4">
        <v>8066703346</v>
      </c>
      <c r="F10" s="50">
        <v>1704916249</v>
      </c>
      <c r="G10" s="4">
        <v>17531794</v>
      </c>
      <c r="H10" s="4">
        <v>83258453068</v>
      </c>
      <c r="I10" s="4">
        <v>72605174175</v>
      </c>
      <c r="J10" s="50">
        <v>10653278893</v>
      </c>
    </row>
    <row r="11" spans="2:10" ht="27" customHeight="1" x14ac:dyDescent="0.45">
      <c r="B11" s="84" t="s">
        <v>115</v>
      </c>
      <c r="C11" s="4">
        <v>180000</v>
      </c>
      <c r="D11" s="4">
        <v>4898178025</v>
      </c>
      <c r="E11" s="4">
        <v>4130427067</v>
      </c>
      <c r="F11" s="50">
        <v>767750958</v>
      </c>
      <c r="G11" s="4">
        <v>6266190</v>
      </c>
      <c r="H11" s="4">
        <v>87081850629</v>
      </c>
      <c r="I11" s="4">
        <v>81843959186</v>
      </c>
      <c r="J11" s="50">
        <v>5237891443</v>
      </c>
    </row>
    <row r="12" spans="2:10" ht="27" customHeight="1" x14ac:dyDescent="0.45">
      <c r="B12" s="84" t="s">
        <v>90</v>
      </c>
      <c r="C12" s="4">
        <v>0</v>
      </c>
      <c r="D12" s="4">
        <v>0</v>
      </c>
      <c r="E12" s="4">
        <v>0</v>
      </c>
      <c r="F12" s="50">
        <v>0</v>
      </c>
      <c r="G12" s="4">
        <v>16300</v>
      </c>
      <c r="H12" s="4">
        <v>10851532932</v>
      </c>
      <c r="I12" s="4">
        <v>10395754991</v>
      </c>
      <c r="J12" s="50">
        <v>455777941</v>
      </c>
    </row>
    <row r="13" spans="2:10" ht="27" customHeight="1" x14ac:dyDescent="0.45">
      <c r="B13" s="84" t="s">
        <v>91</v>
      </c>
      <c r="C13" s="4">
        <v>0</v>
      </c>
      <c r="D13" s="4">
        <v>0</v>
      </c>
      <c r="E13" s="4">
        <v>0</v>
      </c>
      <c r="F13" s="50">
        <v>0</v>
      </c>
      <c r="G13" s="4">
        <v>6501</v>
      </c>
      <c r="H13" s="4">
        <v>5508866660</v>
      </c>
      <c r="I13" s="4">
        <v>5331669272</v>
      </c>
      <c r="J13" s="50">
        <v>177197388</v>
      </c>
    </row>
    <row r="14" spans="2:10" ht="27" customHeight="1" x14ac:dyDescent="0.45">
      <c r="B14" s="84" t="s">
        <v>93</v>
      </c>
      <c r="C14" s="4">
        <v>0</v>
      </c>
      <c r="D14" s="4">
        <v>0</v>
      </c>
      <c r="E14" s="4">
        <v>0</v>
      </c>
      <c r="F14" s="50">
        <v>0</v>
      </c>
      <c r="G14" s="4">
        <v>4654</v>
      </c>
      <c r="H14" s="4">
        <v>3991909751</v>
      </c>
      <c r="I14" s="4">
        <v>3865620544</v>
      </c>
      <c r="J14" s="50">
        <v>126289207</v>
      </c>
    </row>
    <row r="15" spans="2:10" ht="26.25" customHeight="1" x14ac:dyDescent="0.45">
      <c r="B15" s="84" t="s">
        <v>89</v>
      </c>
      <c r="C15" s="4">
        <v>0</v>
      </c>
      <c r="D15" s="4">
        <v>0</v>
      </c>
      <c r="E15" s="4">
        <v>0</v>
      </c>
      <c r="F15" s="50">
        <v>0</v>
      </c>
      <c r="G15" s="4">
        <v>4535</v>
      </c>
      <c r="H15" s="4">
        <v>3616145420</v>
      </c>
      <c r="I15" s="4">
        <v>3607455841</v>
      </c>
      <c r="J15" s="50">
        <v>8689579</v>
      </c>
    </row>
    <row r="16" spans="2:10" ht="26.25" customHeight="1" x14ac:dyDescent="0.45">
      <c r="B16" s="84" t="s">
        <v>118</v>
      </c>
      <c r="C16" s="4">
        <v>0</v>
      </c>
      <c r="D16" s="4">
        <v>0</v>
      </c>
      <c r="E16" s="4">
        <v>0</v>
      </c>
      <c r="F16" s="50">
        <v>0</v>
      </c>
      <c r="G16" s="4">
        <v>4767</v>
      </c>
      <c r="H16" s="4">
        <v>80727347</v>
      </c>
      <c r="I16" s="4">
        <v>72553877</v>
      </c>
      <c r="J16" s="50">
        <v>8173470</v>
      </c>
    </row>
    <row r="17" spans="2:10" ht="26.25" customHeight="1" x14ac:dyDescent="0.45">
      <c r="B17" s="84" t="s">
        <v>92</v>
      </c>
      <c r="C17" s="4">
        <v>0</v>
      </c>
      <c r="D17" s="4">
        <v>0</v>
      </c>
      <c r="E17" s="4">
        <v>0</v>
      </c>
      <c r="F17" s="50">
        <v>0</v>
      </c>
      <c r="G17" s="4">
        <v>5</v>
      </c>
      <c r="H17" s="4">
        <v>3968373</v>
      </c>
      <c r="I17" s="4">
        <v>3837779</v>
      </c>
      <c r="J17" s="50">
        <v>130594</v>
      </c>
    </row>
    <row r="18" spans="2:10" ht="26.25" customHeight="1" x14ac:dyDescent="0.45">
      <c r="B18" s="84" t="s">
        <v>131</v>
      </c>
      <c r="C18" s="4">
        <v>27000</v>
      </c>
      <c r="D18" s="4">
        <v>22585592572</v>
      </c>
      <c r="E18" s="4">
        <v>22770546855</v>
      </c>
      <c r="F18" s="50">
        <v>-184954283</v>
      </c>
      <c r="G18" s="4">
        <v>27000</v>
      </c>
      <c r="H18" s="4">
        <v>22585592572</v>
      </c>
      <c r="I18" s="4">
        <v>22770546855</v>
      </c>
      <c r="J18" s="50">
        <v>-184954283</v>
      </c>
    </row>
    <row r="19" spans="2:10" ht="26.25" customHeight="1" x14ac:dyDescent="0.45">
      <c r="B19" s="84" t="s">
        <v>128</v>
      </c>
      <c r="C19" s="4">
        <v>23886</v>
      </c>
      <c r="D19" s="4">
        <v>18841503093</v>
      </c>
      <c r="E19" s="4">
        <v>19134320325</v>
      </c>
      <c r="F19" s="50">
        <v>-292817232</v>
      </c>
      <c r="G19" s="4">
        <v>23886</v>
      </c>
      <c r="H19" s="4">
        <v>18841503093</v>
      </c>
      <c r="I19" s="4">
        <v>19134320325</v>
      </c>
      <c r="J19" s="50">
        <v>-292817232</v>
      </c>
    </row>
    <row r="20" spans="2:10" ht="26.25" customHeight="1" x14ac:dyDescent="0.45">
      <c r="B20" s="84" t="s">
        <v>125</v>
      </c>
      <c r="C20" s="4">
        <v>50000</v>
      </c>
      <c r="D20" s="4">
        <v>38646978600</v>
      </c>
      <c r="E20" s="4">
        <v>39478601146</v>
      </c>
      <c r="F20" s="50">
        <v>-831622546</v>
      </c>
      <c r="G20" s="4">
        <v>50000</v>
      </c>
      <c r="H20" s="4">
        <v>38646978600</v>
      </c>
      <c r="I20" s="4">
        <v>39478601146</v>
      </c>
      <c r="J20" s="50">
        <v>-831622546</v>
      </c>
    </row>
    <row r="21" spans="2:10" ht="26.25" customHeight="1" x14ac:dyDescent="0.45">
      <c r="B21" s="84" t="s">
        <v>110</v>
      </c>
      <c r="C21" s="4">
        <v>0</v>
      </c>
      <c r="D21" s="4">
        <v>0</v>
      </c>
      <c r="E21" s="4">
        <v>0</v>
      </c>
      <c r="F21" s="50">
        <v>0</v>
      </c>
      <c r="G21" s="4">
        <v>1015632</v>
      </c>
      <c r="H21" s="4">
        <v>4241279232</v>
      </c>
      <c r="I21" s="4">
        <v>5141859250</v>
      </c>
      <c r="J21" s="50">
        <v>-900580018</v>
      </c>
    </row>
    <row r="22" spans="2:10" ht="26.25" customHeight="1" x14ac:dyDescent="0.45">
      <c r="B22" s="84" t="s">
        <v>109</v>
      </c>
      <c r="C22" s="4">
        <v>0</v>
      </c>
      <c r="D22" s="4">
        <v>0</v>
      </c>
      <c r="E22" s="4">
        <v>0</v>
      </c>
      <c r="F22" s="50">
        <v>0</v>
      </c>
      <c r="G22" s="4">
        <v>454793</v>
      </c>
      <c r="H22" s="4">
        <v>645351267</v>
      </c>
      <c r="I22" s="4">
        <v>645351267</v>
      </c>
      <c r="J22" s="50">
        <v>0</v>
      </c>
    </row>
    <row r="23" spans="2:10" ht="36" customHeight="1" x14ac:dyDescent="0.55000000000000004">
      <c r="B23" s="169" t="s">
        <v>66</v>
      </c>
      <c r="C23" s="170"/>
      <c r="D23" s="17">
        <f>SUM(D7:D22)</f>
        <v>392274339981</v>
      </c>
      <c r="E23" s="17">
        <f>SUM(E7:E22)</f>
        <v>284785276349</v>
      </c>
      <c r="F23" s="18">
        <f>SUM(F7:F22)</f>
        <v>107489063632</v>
      </c>
      <c r="G23" s="24"/>
      <c r="H23" s="17">
        <f>SUM(H7:H22)</f>
        <v>1651467844510</v>
      </c>
      <c r="I23" s="17">
        <f>SUM(I7:I22)</f>
        <v>1217811705774</v>
      </c>
      <c r="J23" s="18">
        <f>SUM(J7:J22)</f>
        <v>433656138736</v>
      </c>
    </row>
    <row r="25" spans="2:10" x14ac:dyDescent="0.45">
      <c r="C25" s="10"/>
      <c r="G25" s="10"/>
    </row>
  </sheetData>
  <sortState ref="B7:J17">
    <sortCondition descending="1" ref="B7"/>
  </sortState>
  <mergeCells count="15">
    <mergeCell ref="B1:J1"/>
    <mergeCell ref="B2:J2"/>
    <mergeCell ref="B3:J3"/>
    <mergeCell ref="B23:C23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L25"/>
  <sheetViews>
    <sheetView rightToLeft="1" view="pageBreakPreview" topLeftCell="A4" zoomScale="70" zoomScaleNormal="100" zoomScaleSheetLayoutView="70" workbookViewId="0">
      <selection activeCell="O12" sqref="O12"/>
    </sheetView>
  </sheetViews>
  <sheetFormatPr defaultRowHeight="18.75" x14ac:dyDescent="0.45"/>
  <cols>
    <col min="1" max="1" width="9.140625" style="1"/>
    <col min="2" max="2" width="26.28515625" style="1" customWidth="1"/>
    <col min="3" max="3" width="19.42578125" style="1" customWidth="1"/>
    <col min="4" max="4" width="18.5703125" style="1" bestFit="1" customWidth="1"/>
    <col min="5" max="5" width="22.28515625" style="1" customWidth="1"/>
    <col min="6" max="6" width="18.7109375" style="1" bestFit="1" customWidth="1"/>
    <col min="7" max="7" width="16.85546875" style="1" customWidth="1"/>
    <col min="8" max="8" width="17.85546875" style="1" customWidth="1"/>
    <col min="9" max="9" width="18.85546875" style="1" bestFit="1" customWidth="1"/>
    <col min="10" max="10" width="19.140625" style="1" customWidth="1"/>
    <col min="11" max="11" width="19.42578125" style="1" bestFit="1" customWidth="1"/>
    <col min="12" max="12" width="12" style="1" customWidth="1"/>
    <col min="13" max="13" width="5" style="1" customWidth="1"/>
    <col min="14" max="16384" width="9.140625" style="1"/>
  </cols>
  <sheetData>
    <row r="1" spans="2:12" ht="24" x14ac:dyDescent="0.45">
      <c r="B1" s="33"/>
      <c r="C1" s="172" t="s">
        <v>0</v>
      </c>
      <c r="D1" s="172"/>
      <c r="E1" s="172"/>
      <c r="F1" s="172"/>
      <c r="G1" s="172"/>
      <c r="H1" s="172"/>
      <c r="I1" s="172"/>
      <c r="J1" s="172"/>
      <c r="K1" s="172"/>
      <c r="L1" s="173"/>
    </row>
    <row r="2" spans="2:12" ht="24" x14ac:dyDescent="0.45">
      <c r="B2" s="34"/>
      <c r="C2" s="175" t="s">
        <v>44</v>
      </c>
      <c r="D2" s="175"/>
      <c r="E2" s="175"/>
      <c r="F2" s="175"/>
      <c r="G2" s="175"/>
      <c r="H2" s="175"/>
      <c r="I2" s="175"/>
      <c r="J2" s="175"/>
      <c r="K2" s="175"/>
      <c r="L2" s="176"/>
    </row>
    <row r="3" spans="2:12" ht="24" x14ac:dyDescent="0.45">
      <c r="B3" s="35" t="s">
        <v>80</v>
      </c>
      <c r="C3" s="178" t="str">
        <f>سهام!C3</f>
        <v>برای ماه منتهی به 1399/04/31</v>
      </c>
      <c r="D3" s="178"/>
      <c r="E3" s="178"/>
      <c r="F3" s="178"/>
      <c r="G3" s="178"/>
      <c r="H3" s="178"/>
      <c r="I3" s="178"/>
      <c r="J3" s="178"/>
      <c r="K3" s="178"/>
      <c r="L3" s="179"/>
    </row>
    <row r="4" spans="2:12" x14ac:dyDescent="0.45">
      <c r="B4" s="131" t="s">
        <v>2</v>
      </c>
      <c r="C4" s="180" t="s">
        <v>46</v>
      </c>
      <c r="D4" s="181"/>
      <c r="E4" s="181"/>
      <c r="F4" s="181"/>
      <c r="G4" s="181"/>
      <c r="H4" s="131" t="s">
        <v>47</v>
      </c>
      <c r="I4" s="131" t="s">
        <v>47</v>
      </c>
      <c r="J4" s="131" t="s">
        <v>47</v>
      </c>
      <c r="K4" s="131" t="s">
        <v>47</v>
      </c>
      <c r="L4" s="131" t="s">
        <v>47</v>
      </c>
    </row>
    <row r="5" spans="2:12" ht="73.5" customHeight="1" x14ac:dyDescent="0.45">
      <c r="B5" s="131" t="s">
        <v>2</v>
      </c>
      <c r="C5" s="131" t="s">
        <v>62</v>
      </c>
      <c r="D5" s="131" t="s">
        <v>63</v>
      </c>
      <c r="E5" s="131" t="s">
        <v>64</v>
      </c>
      <c r="F5" s="52" t="s">
        <v>88</v>
      </c>
      <c r="G5" s="159" t="s">
        <v>87</v>
      </c>
      <c r="H5" s="71" t="s">
        <v>62</v>
      </c>
      <c r="I5" s="131" t="s">
        <v>63</v>
      </c>
      <c r="J5" s="131" t="s">
        <v>64</v>
      </c>
      <c r="K5" s="20" t="s">
        <v>88</v>
      </c>
      <c r="L5" s="71" t="s">
        <v>87</v>
      </c>
    </row>
    <row r="6" spans="2:12" ht="32.25" customHeight="1" x14ac:dyDescent="0.45">
      <c r="B6" s="84" t="s">
        <v>113</v>
      </c>
      <c r="C6" s="4">
        <v>0</v>
      </c>
      <c r="D6" s="50">
        <v>187359204334</v>
      </c>
      <c r="E6" s="50">
        <v>32068399097</v>
      </c>
      <c r="F6" s="50">
        <v>219427603431</v>
      </c>
      <c r="G6" s="69">
        <f>F6/F15</f>
        <v>0.83067447719998111</v>
      </c>
      <c r="H6" s="4">
        <v>13377168516</v>
      </c>
      <c r="I6" s="50">
        <v>857808609230</v>
      </c>
      <c r="J6" s="50">
        <v>168088390132</v>
      </c>
      <c r="K6" s="50">
        <v>1039274167878</v>
      </c>
      <c r="L6" s="69">
        <f>K6/K15</f>
        <v>0.79214496794932332</v>
      </c>
    </row>
    <row r="7" spans="2:12" ht="27.75" customHeight="1" x14ac:dyDescent="0.45">
      <c r="B7" s="84" t="s">
        <v>114</v>
      </c>
      <c r="C7" s="4">
        <v>0</v>
      </c>
      <c r="D7" s="50">
        <v>-26060093416</v>
      </c>
      <c r="E7" s="50">
        <v>72319362635</v>
      </c>
      <c r="F7" s="50">
        <v>46259269219</v>
      </c>
      <c r="G7" s="69">
        <f>F7/F15</f>
        <v>0.17512105894292992</v>
      </c>
      <c r="H7" s="4">
        <v>1119301500</v>
      </c>
      <c r="I7" s="50">
        <v>163832149</v>
      </c>
      <c r="J7" s="50">
        <v>232531321137</v>
      </c>
      <c r="K7" s="50">
        <v>233814454786</v>
      </c>
      <c r="L7" s="69">
        <f>K7/K15</f>
        <v>0.17821567158810281</v>
      </c>
    </row>
    <row r="8" spans="2:12" ht="27.75" customHeight="1" x14ac:dyDescent="0.45">
      <c r="B8" s="84" t="s">
        <v>112</v>
      </c>
      <c r="C8" s="4">
        <v>0</v>
      </c>
      <c r="D8" s="50">
        <v>432763729</v>
      </c>
      <c r="E8" s="50">
        <v>1938028754</v>
      </c>
      <c r="F8" s="50">
        <v>2370792483</v>
      </c>
      <c r="G8" s="69">
        <f>F8/F15</f>
        <v>8.9749729549634498E-3</v>
      </c>
      <c r="H8" s="4">
        <v>68852878</v>
      </c>
      <c r="I8" s="50">
        <v>3375565895</v>
      </c>
      <c r="J8" s="50">
        <v>18578973031</v>
      </c>
      <c r="K8" s="50">
        <v>22023391804</v>
      </c>
      <c r="L8" s="69">
        <f>K8/K15</f>
        <v>1.6786445323023671E-2</v>
      </c>
    </row>
    <row r="9" spans="2:12" ht="27.75" customHeight="1" x14ac:dyDescent="0.45">
      <c r="B9" s="84" t="s">
        <v>111</v>
      </c>
      <c r="C9" s="4">
        <v>0</v>
      </c>
      <c r="D9" s="50">
        <v>-3667673225</v>
      </c>
      <c r="E9" s="50">
        <v>1704916249</v>
      </c>
      <c r="F9" s="50">
        <v>-1962756976</v>
      </c>
      <c r="G9" s="69">
        <f>F9/F15</f>
        <v>-7.4302963684425702E-3</v>
      </c>
      <c r="H9" s="4">
        <v>18497600</v>
      </c>
      <c r="I9" s="50">
        <v>-561354219</v>
      </c>
      <c r="J9" s="50">
        <v>10653278893</v>
      </c>
      <c r="K9" s="50">
        <v>10110422274</v>
      </c>
      <c r="L9" s="69">
        <f>K9/K15</f>
        <v>7.7062630590968547E-3</v>
      </c>
    </row>
    <row r="10" spans="2:12" ht="27.75" customHeight="1" x14ac:dyDescent="0.45">
      <c r="B10" s="84" t="s">
        <v>115</v>
      </c>
      <c r="C10" s="4">
        <v>0</v>
      </c>
      <c r="D10" s="50">
        <v>-2550800982</v>
      </c>
      <c r="E10" s="50">
        <v>767750958</v>
      </c>
      <c r="F10" s="50">
        <v>-1783050024</v>
      </c>
      <c r="G10" s="69">
        <f>F10/F15</f>
        <v>-6.7499900803198766E-3</v>
      </c>
      <c r="H10" s="4">
        <v>10433870</v>
      </c>
      <c r="I10" s="50">
        <v>895008408</v>
      </c>
      <c r="J10" s="50">
        <v>5237891443</v>
      </c>
      <c r="K10" s="50">
        <v>6143333721</v>
      </c>
      <c r="L10" s="69">
        <f>K10/K15</f>
        <v>4.6825092395588229E-3</v>
      </c>
    </row>
    <row r="11" spans="2:12" ht="27.75" customHeight="1" x14ac:dyDescent="0.45">
      <c r="B11" s="84" t="s">
        <v>122</v>
      </c>
      <c r="C11" s="4">
        <v>0</v>
      </c>
      <c r="D11" s="50">
        <v>-155910823</v>
      </c>
      <c r="E11" s="50">
        <v>0</v>
      </c>
      <c r="F11" s="50">
        <v>-155910823</v>
      </c>
      <c r="G11" s="69">
        <f>F11/F15</f>
        <v>-5.9022264911200726E-4</v>
      </c>
      <c r="H11" s="4">
        <v>0</v>
      </c>
      <c r="I11" s="50">
        <v>1501350219</v>
      </c>
      <c r="J11" s="50">
        <v>0</v>
      </c>
      <c r="K11" s="50">
        <v>1501350219</v>
      </c>
      <c r="L11" s="69">
        <f>K11/K15</f>
        <v>1.1443438679311756E-3</v>
      </c>
    </row>
    <row r="12" spans="2:12" ht="27.75" customHeight="1" x14ac:dyDescent="0.45">
      <c r="B12" s="84" t="s">
        <v>118</v>
      </c>
      <c r="C12" s="4">
        <v>0</v>
      </c>
      <c r="D12" s="50">
        <v>0</v>
      </c>
      <c r="E12" s="50">
        <v>0</v>
      </c>
      <c r="F12" s="50">
        <v>0</v>
      </c>
      <c r="G12" s="69">
        <v>0</v>
      </c>
      <c r="H12" s="4">
        <v>0</v>
      </c>
      <c r="I12" s="50">
        <v>0</v>
      </c>
      <c r="J12" s="50">
        <v>8173470</v>
      </c>
      <c r="K12" s="50">
        <v>8173470</v>
      </c>
      <c r="L12" s="69">
        <f>K12/K15</f>
        <v>6.2298990307866509E-6</v>
      </c>
    </row>
    <row r="13" spans="2:12" ht="27.75" customHeight="1" x14ac:dyDescent="0.45">
      <c r="B13" s="84" t="s">
        <v>109</v>
      </c>
      <c r="C13" s="4">
        <v>0</v>
      </c>
      <c r="D13" s="50">
        <v>0</v>
      </c>
      <c r="E13" s="50">
        <v>0</v>
      </c>
      <c r="F13" s="50">
        <v>0</v>
      </c>
      <c r="G13" s="69">
        <v>0</v>
      </c>
      <c r="H13" s="4">
        <v>0</v>
      </c>
      <c r="I13" s="50">
        <v>0</v>
      </c>
      <c r="J13" s="50">
        <v>0</v>
      </c>
      <c r="K13" s="50">
        <v>0</v>
      </c>
      <c r="L13" s="69">
        <v>0</v>
      </c>
    </row>
    <row r="14" spans="2:12" ht="27.75" customHeight="1" x14ac:dyDescent="0.45">
      <c r="B14" s="84" t="s">
        <v>110</v>
      </c>
      <c r="C14" s="4">
        <v>0</v>
      </c>
      <c r="D14" s="50">
        <v>0</v>
      </c>
      <c r="E14" s="50">
        <v>0</v>
      </c>
      <c r="F14" s="50">
        <v>0</v>
      </c>
      <c r="G14" s="69">
        <v>0</v>
      </c>
      <c r="H14" s="4">
        <v>0</v>
      </c>
      <c r="I14" s="50">
        <v>0</v>
      </c>
      <c r="J14" s="50">
        <v>-900580018</v>
      </c>
      <c r="K14" s="50">
        <v>-900580018</v>
      </c>
      <c r="L14" s="69">
        <f>K14/K15</f>
        <v>-6.8643092606738936E-4</v>
      </c>
    </row>
    <row r="15" spans="2:12" ht="27.75" customHeight="1" x14ac:dyDescent="0.45">
      <c r="B15" s="85" t="s">
        <v>77</v>
      </c>
      <c r="C15" s="18">
        <f t="shared" ref="C15" si="0">SUM(C6:C14)</f>
        <v>0</v>
      </c>
      <c r="D15" s="18">
        <f t="shared" ref="D15:L15" si="1">SUM(D6:D14)</f>
        <v>155357489617</v>
      </c>
      <c r="E15" s="18">
        <f t="shared" si="1"/>
        <v>108798457693</v>
      </c>
      <c r="F15" s="18">
        <f t="shared" si="1"/>
        <v>264155947310</v>
      </c>
      <c r="G15" s="25">
        <f t="shared" si="1"/>
        <v>1.0000000000000002</v>
      </c>
      <c r="H15" s="18">
        <f t="shared" si="1"/>
        <v>14594254364</v>
      </c>
      <c r="I15" s="18">
        <f t="shared" si="1"/>
        <v>863183011682</v>
      </c>
      <c r="J15" s="18">
        <f t="shared" si="1"/>
        <v>434197448088</v>
      </c>
      <c r="K15" s="18">
        <f t="shared" si="1"/>
        <v>1311974714134</v>
      </c>
      <c r="L15" s="25">
        <f t="shared" si="1"/>
        <v>1</v>
      </c>
    </row>
    <row r="16" spans="2:12" hidden="1" x14ac:dyDescent="0.45">
      <c r="B16" s="182" t="s">
        <v>79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</row>
    <row r="17" spans="2:12" hidden="1" x14ac:dyDescent="0.45"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2:12" x14ac:dyDescent="0.45">
      <c r="E18" s="23"/>
      <c r="F18" s="21"/>
      <c r="G18" s="51"/>
      <c r="H18" s="10"/>
    </row>
    <row r="19" spans="2:12" x14ac:dyDescent="0.45">
      <c r="E19" s="23"/>
      <c r="F19" s="21"/>
      <c r="G19" s="22"/>
      <c r="I19" s="10"/>
    </row>
    <row r="20" spans="2:12" x14ac:dyDescent="0.45">
      <c r="E20" s="23"/>
      <c r="F20" s="21"/>
      <c r="G20" s="21"/>
    </row>
    <row r="21" spans="2:12" x14ac:dyDescent="0.45">
      <c r="E21" s="23"/>
      <c r="F21" s="21"/>
      <c r="G21" s="22"/>
    </row>
    <row r="22" spans="2:12" x14ac:dyDescent="0.45">
      <c r="E22" s="23"/>
      <c r="F22" s="21"/>
      <c r="G22" s="22"/>
      <c r="I22" s="15"/>
    </row>
    <row r="23" spans="2:12" x14ac:dyDescent="0.45">
      <c r="E23" s="23"/>
      <c r="F23" s="21"/>
      <c r="G23" s="22"/>
    </row>
    <row r="24" spans="2:12" x14ac:dyDescent="0.45">
      <c r="E24" s="23"/>
      <c r="F24" s="21"/>
      <c r="G24" s="21"/>
    </row>
    <row r="25" spans="2:12" x14ac:dyDescent="0.45">
      <c r="F25" s="15"/>
    </row>
  </sheetData>
  <mergeCells count="13">
    <mergeCell ref="C1:L1"/>
    <mergeCell ref="C2:L2"/>
    <mergeCell ref="C3:L3"/>
    <mergeCell ref="C4:G4"/>
    <mergeCell ref="B16:L17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8"/>
  <sheetViews>
    <sheetView rightToLeft="1" view="pageBreakPreview" zoomScale="80" zoomScaleNormal="100" zoomScaleSheetLayoutView="80" workbookViewId="0">
      <selection activeCell="M11" sqref="M11"/>
    </sheetView>
  </sheetViews>
  <sheetFormatPr defaultRowHeight="18.75" x14ac:dyDescent="0.45"/>
  <cols>
    <col min="1" max="1" width="9.140625" style="1"/>
    <col min="2" max="2" width="27.85546875" style="1" customWidth="1"/>
    <col min="3" max="3" width="15.42578125" style="1" customWidth="1"/>
    <col min="4" max="4" width="17.5703125" style="1" customWidth="1"/>
    <col min="5" max="5" width="17.85546875" style="1" customWidth="1"/>
    <col min="6" max="6" width="17.85546875" style="1" bestFit="1" customWidth="1"/>
    <col min="7" max="7" width="18.42578125" style="1" bestFit="1" customWidth="1"/>
    <col min="8" max="8" width="17.85546875" style="1" bestFit="1" customWidth="1"/>
    <col min="9" max="9" width="16.5703125" style="1" customWidth="1"/>
    <col min="10" max="10" width="19" style="1" customWidth="1"/>
    <col min="11" max="11" width="9.140625" style="1" customWidth="1"/>
    <col min="12" max="13" width="9.140625" style="1"/>
    <col min="14" max="14" width="16.140625" style="1" customWidth="1"/>
    <col min="15" max="16384" width="9.140625" style="1"/>
  </cols>
  <sheetData>
    <row r="1" spans="2:14" ht="24" x14ac:dyDescent="0.45">
      <c r="B1" s="33"/>
      <c r="C1" s="172" t="s">
        <v>0</v>
      </c>
      <c r="D1" s="172"/>
      <c r="E1" s="172"/>
      <c r="F1" s="172"/>
      <c r="G1" s="172"/>
      <c r="H1" s="172"/>
      <c r="I1" s="172"/>
      <c r="J1" s="173"/>
    </row>
    <row r="2" spans="2:14" ht="24" x14ac:dyDescent="0.45">
      <c r="B2" s="34"/>
      <c r="C2" s="175" t="s">
        <v>44</v>
      </c>
      <c r="D2" s="175"/>
      <c r="E2" s="175"/>
      <c r="F2" s="175"/>
      <c r="G2" s="175"/>
      <c r="H2" s="175"/>
      <c r="I2" s="175"/>
      <c r="J2" s="176"/>
    </row>
    <row r="3" spans="2:14" ht="24" x14ac:dyDescent="0.45">
      <c r="B3" s="36" t="s">
        <v>81</v>
      </c>
      <c r="C3" s="178" t="str">
        <f>سهام!C3</f>
        <v>برای ماه منتهی به 1399/04/31</v>
      </c>
      <c r="D3" s="178"/>
      <c r="E3" s="178"/>
      <c r="F3" s="178"/>
      <c r="G3" s="178"/>
      <c r="H3" s="178"/>
      <c r="I3" s="178"/>
      <c r="J3" s="179"/>
    </row>
    <row r="4" spans="2:14" x14ac:dyDescent="0.45">
      <c r="B4" s="131" t="s">
        <v>48</v>
      </c>
      <c r="C4" s="131" t="s">
        <v>46</v>
      </c>
      <c r="D4" s="131" t="s">
        <v>46</v>
      </c>
      <c r="E4" s="131" t="s">
        <v>46</v>
      </c>
      <c r="F4" s="131" t="s">
        <v>46</v>
      </c>
      <c r="G4" s="131" t="s">
        <v>47</v>
      </c>
      <c r="H4" s="131" t="s">
        <v>47</v>
      </c>
      <c r="I4" s="131" t="s">
        <v>47</v>
      </c>
      <c r="J4" s="131" t="s">
        <v>47</v>
      </c>
    </row>
    <row r="5" spans="2:14" x14ac:dyDescent="0.45">
      <c r="B5" s="131" t="s">
        <v>48</v>
      </c>
      <c r="C5" s="131" t="s">
        <v>65</v>
      </c>
      <c r="D5" s="131" t="s">
        <v>63</v>
      </c>
      <c r="E5" s="131" t="s">
        <v>64</v>
      </c>
      <c r="F5" s="131" t="s">
        <v>66</v>
      </c>
      <c r="G5" s="131" t="s">
        <v>65</v>
      </c>
      <c r="H5" s="131" t="s">
        <v>63</v>
      </c>
      <c r="I5" s="131" t="s">
        <v>64</v>
      </c>
      <c r="J5" s="131" t="s">
        <v>66</v>
      </c>
    </row>
    <row r="6" spans="2:14" ht="24.75" customHeight="1" x14ac:dyDescent="0.45">
      <c r="B6" s="66" t="s">
        <v>90</v>
      </c>
      <c r="C6" s="50">
        <v>0</v>
      </c>
      <c r="D6" s="50">
        <v>-129774644</v>
      </c>
      <c r="E6" s="50">
        <v>0</v>
      </c>
      <c r="F6" s="50">
        <v>-129774644</v>
      </c>
      <c r="G6" s="50">
        <v>0</v>
      </c>
      <c r="H6" s="67">
        <v>528497478</v>
      </c>
      <c r="I6" s="67">
        <v>455777941</v>
      </c>
      <c r="J6" s="67">
        <v>984275419</v>
      </c>
    </row>
    <row r="7" spans="2:14" ht="24.75" customHeight="1" x14ac:dyDescent="0.45">
      <c r="B7" s="66" t="s">
        <v>91</v>
      </c>
      <c r="C7" s="50">
        <v>0</v>
      </c>
      <c r="D7" s="50">
        <v>12424186</v>
      </c>
      <c r="E7" s="50">
        <v>0</v>
      </c>
      <c r="F7" s="67">
        <v>12424186</v>
      </c>
      <c r="G7" s="50">
        <v>0</v>
      </c>
      <c r="H7" s="67">
        <v>601684616</v>
      </c>
      <c r="I7" s="67">
        <v>177197388</v>
      </c>
      <c r="J7" s="67">
        <v>778882004</v>
      </c>
    </row>
    <row r="8" spans="2:14" ht="24.75" customHeight="1" x14ac:dyDescent="0.45">
      <c r="B8" s="66" t="s">
        <v>93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67">
        <v>126289207</v>
      </c>
      <c r="J8" s="67">
        <v>126289207</v>
      </c>
      <c r="N8" s="67"/>
    </row>
    <row r="9" spans="2:14" ht="24.75" customHeight="1" x14ac:dyDescent="0.45">
      <c r="B9" s="66" t="s">
        <v>119</v>
      </c>
      <c r="C9" s="50">
        <v>0</v>
      </c>
      <c r="D9" s="50">
        <v>0</v>
      </c>
      <c r="E9" s="50">
        <v>0</v>
      </c>
      <c r="F9" s="50">
        <v>0</v>
      </c>
      <c r="G9" s="67">
        <v>141892901</v>
      </c>
      <c r="H9" s="50">
        <v>0</v>
      </c>
      <c r="I9" s="50">
        <v>-124750000</v>
      </c>
      <c r="J9" s="67">
        <v>17142901</v>
      </c>
    </row>
    <row r="10" spans="2:14" ht="24.75" customHeight="1" x14ac:dyDescent="0.45">
      <c r="B10" s="66" t="s">
        <v>89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67">
        <v>8689579</v>
      </c>
      <c r="J10" s="67">
        <v>8689579</v>
      </c>
    </row>
    <row r="11" spans="2:14" ht="23.25" customHeight="1" x14ac:dyDescent="0.45">
      <c r="B11" s="66" t="s">
        <v>92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67">
        <v>130594</v>
      </c>
      <c r="J11" s="67">
        <v>130594</v>
      </c>
    </row>
    <row r="12" spans="2:14" s="7" customFormat="1" ht="29.25" customHeight="1" x14ac:dyDescent="0.25">
      <c r="B12" s="66" t="s">
        <v>128</v>
      </c>
      <c r="C12" s="50">
        <v>0</v>
      </c>
      <c r="D12" s="50">
        <v>-387970689</v>
      </c>
      <c r="E12" s="50">
        <v>-292817232</v>
      </c>
      <c r="F12" s="50">
        <v>-680787921</v>
      </c>
      <c r="G12" s="50">
        <v>0</v>
      </c>
      <c r="H12" s="50">
        <v>0</v>
      </c>
      <c r="I12" s="50">
        <v>-292817232</v>
      </c>
      <c r="J12" s="50">
        <v>-292817232</v>
      </c>
    </row>
    <row r="13" spans="2:14" ht="24.75" customHeight="1" x14ac:dyDescent="0.45">
      <c r="B13" s="66" t="s">
        <v>131</v>
      </c>
      <c r="C13" s="50">
        <v>0</v>
      </c>
      <c r="D13" s="50">
        <v>-1015039378</v>
      </c>
      <c r="E13" s="50">
        <v>-184954283</v>
      </c>
      <c r="F13" s="50">
        <v>-1199993661</v>
      </c>
      <c r="G13" s="50">
        <v>0</v>
      </c>
      <c r="H13" s="50">
        <v>-326927963</v>
      </c>
      <c r="I13" s="50">
        <v>-184954283</v>
      </c>
      <c r="J13" s="50">
        <v>-511882246</v>
      </c>
    </row>
    <row r="14" spans="2:14" ht="23.25" customHeight="1" x14ac:dyDescent="0.45">
      <c r="B14" s="66" t="s">
        <v>125</v>
      </c>
      <c r="C14" s="50">
        <v>0</v>
      </c>
      <c r="D14" s="50">
        <v>-1755621352</v>
      </c>
      <c r="E14" s="50">
        <v>-831622546</v>
      </c>
      <c r="F14" s="50">
        <v>-2587243898</v>
      </c>
      <c r="G14" s="50">
        <v>0</v>
      </c>
      <c r="H14" s="50">
        <v>-611207525</v>
      </c>
      <c r="I14" s="50">
        <v>-831622546</v>
      </c>
      <c r="J14" s="50">
        <v>-1442830071</v>
      </c>
    </row>
    <row r="15" spans="2:14" ht="24" x14ac:dyDescent="0.45">
      <c r="B15" s="5" t="s">
        <v>66</v>
      </c>
      <c r="C15" s="50">
        <f t="shared" ref="C15" si="0">SUM(C6:C14)</f>
        <v>0</v>
      </c>
      <c r="D15" s="50">
        <f t="shared" ref="D15:J15" si="1">SUM(D6:D14)</f>
        <v>-3275981877</v>
      </c>
      <c r="E15" s="50">
        <f t="shared" si="1"/>
        <v>-1309394061</v>
      </c>
      <c r="F15" s="50">
        <f t="shared" si="1"/>
        <v>-4585375938</v>
      </c>
      <c r="G15" s="107">
        <f t="shared" si="1"/>
        <v>141892901</v>
      </c>
      <c r="H15" s="67">
        <f t="shared" si="1"/>
        <v>192046606</v>
      </c>
      <c r="I15" s="50">
        <f t="shared" si="1"/>
        <v>-666059352</v>
      </c>
      <c r="J15" s="50">
        <f t="shared" si="1"/>
        <v>-332119845</v>
      </c>
    </row>
    <row r="16" spans="2:14" x14ac:dyDescent="0.45">
      <c r="D16" s="12"/>
    </row>
    <row r="18" spans="6:9" x14ac:dyDescent="0.45">
      <c r="F18" s="12"/>
      <c r="I18" s="12"/>
    </row>
  </sheetData>
  <sortState ref="B6:J10">
    <sortCondition ref="B6"/>
  </sortState>
  <mergeCells count="14">
    <mergeCell ref="C1:J1"/>
    <mergeCell ref="C2:J2"/>
    <mergeCell ref="C3:J3"/>
    <mergeCell ref="I5"/>
    <mergeCell ref="J5"/>
    <mergeCell ref="G4:J4"/>
    <mergeCell ref="G5"/>
    <mergeCell ref="H5"/>
    <mergeCell ref="B4:B5"/>
    <mergeCell ref="C5"/>
    <mergeCell ref="D5"/>
    <mergeCell ref="E5"/>
    <mergeCell ref="F5"/>
    <mergeCell ref="C4:F4"/>
  </mergeCells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G12"/>
  <sheetViews>
    <sheetView rightToLeft="1" view="pageBreakPreview" zoomScaleNormal="100" zoomScaleSheetLayoutView="100" workbookViewId="0">
      <selection activeCell="G10" sqref="G10"/>
    </sheetView>
  </sheetViews>
  <sheetFormatPr defaultRowHeight="18.75" x14ac:dyDescent="0.45"/>
  <cols>
    <col min="1" max="1" width="9.140625" style="1"/>
    <col min="2" max="2" width="26" style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5.28515625" style="1" bestFit="1" customWidth="1"/>
    <col min="8" max="8" width="9.140625" style="1" customWidth="1"/>
    <col min="9" max="16384" width="9.140625" style="1"/>
  </cols>
  <sheetData>
    <row r="1" spans="2:7" ht="24" x14ac:dyDescent="0.45">
      <c r="B1" s="33"/>
      <c r="C1" s="172" t="s">
        <v>0</v>
      </c>
      <c r="D1" s="172"/>
      <c r="E1" s="172"/>
      <c r="F1" s="172"/>
      <c r="G1" s="173"/>
    </row>
    <row r="2" spans="2:7" ht="24" x14ac:dyDescent="0.45">
      <c r="B2" s="34"/>
      <c r="C2" s="175" t="s">
        <v>44</v>
      </c>
      <c r="D2" s="175"/>
      <c r="E2" s="175"/>
      <c r="F2" s="175"/>
      <c r="G2" s="176"/>
    </row>
    <row r="3" spans="2:7" ht="24" x14ac:dyDescent="0.45">
      <c r="B3" s="36" t="s">
        <v>81</v>
      </c>
      <c r="C3" s="178" t="str">
        <f>سهام!C3</f>
        <v>برای ماه منتهی به 1399/04/31</v>
      </c>
      <c r="D3" s="178"/>
      <c r="E3" s="178"/>
      <c r="F3" s="178"/>
      <c r="G3" s="179"/>
    </row>
    <row r="4" spans="2:7" x14ac:dyDescent="0.45">
      <c r="B4" s="131" t="s">
        <v>67</v>
      </c>
      <c r="C4" s="131" t="s">
        <v>67</v>
      </c>
      <c r="D4" s="131" t="s">
        <v>46</v>
      </c>
      <c r="E4" s="131" t="s">
        <v>46</v>
      </c>
      <c r="F4" s="131" t="s">
        <v>47</v>
      </c>
      <c r="G4" s="131" t="s">
        <v>47</v>
      </c>
    </row>
    <row r="5" spans="2:7" x14ac:dyDescent="0.45">
      <c r="B5" s="131" t="s">
        <v>68</v>
      </c>
      <c r="C5" s="131" t="s">
        <v>37</v>
      </c>
      <c r="D5" s="131" t="s">
        <v>69</v>
      </c>
      <c r="E5" s="131" t="s">
        <v>70</v>
      </c>
      <c r="F5" s="131" t="s">
        <v>69</v>
      </c>
      <c r="G5" s="131" t="s">
        <v>70</v>
      </c>
    </row>
    <row r="6" spans="2:7" ht="32.25" customHeight="1" x14ac:dyDescent="0.45">
      <c r="B6" s="3" t="s">
        <v>43</v>
      </c>
      <c r="C6" s="65">
        <v>1349301287911</v>
      </c>
      <c r="D6" s="4">
        <v>792195885</v>
      </c>
      <c r="E6" s="29">
        <f>D6/140070827498</f>
        <v>5.6556807662988305E-3</v>
      </c>
      <c r="F6" s="4">
        <v>3993612965</v>
      </c>
      <c r="G6" s="47">
        <f>F6/883938377850</f>
        <v>4.517976665651343E-3</v>
      </c>
    </row>
    <row r="7" spans="2:7" ht="29.25" customHeight="1" x14ac:dyDescent="0.45">
      <c r="B7" s="184" t="s">
        <v>66</v>
      </c>
      <c r="C7" s="185"/>
      <c r="D7" s="104">
        <f>SUM(D6:D6)</f>
        <v>792195885</v>
      </c>
      <c r="E7" s="105">
        <f>SUM(E6:E6)</f>
        <v>5.6556807662988305E-3</v>
      </c>
      <c r="F7" s="104">
        <f>SUM(F6:F6)</f>
        <v>3993612965</v>
      </c>
      <c r="G7" s="105">
        <f>SUM(G6:G6)</f>
        <v>4.517976665651343E-3</v>
      </c>
    </row>
    <row r="8" spans="2:7" x14ac:dyDescent="0.45">
      <c r="F8" s="82"/>
    </row>
    <row r="10" spans="2:7" x14ac:dyDescent="0.45">
      <c r="D10" s="11"/>
      <c r="E10" s="95"/>
      <c r="F10" s="11"/>
      <c r="G10" s="11"/>
    </row>
    <row r="11" spans="2:7" x14ac:dyDescent="0.45">
      <c r="D11" s="97"/>
      <c r="E11" s="97"/>
      <c r="F11" s="98"/>
      <c r="G11" s="11"/>
    </row>
    <row r="12" spans="2:7" x14ac:dyDescent="0.45">
      <c r="G12" s="48"/>
    </row>
  </sheetData>
  <mergeCells count="13">
    <mergeCell ref="C1:G1"/>
    <mergeCell ref="C2:G2"/>
    <mergeCell ref="C3:G3"/>
    <mergeCell ref="B7:C7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zoomScale="110" zoomScaleNormal="100" zoomScaleSheetLayoutView="110" workbookViewId="0">
      <selection activeCell="G11" sqref="G11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186" t="s">
        <v>0</v>
      </c>
      <c r="B1" s="186"/>
      <c r="C1" s="187"/>
    </row>
    <row r="2" spans="1:3" ht="21" x14ac:dyDescent="0.45">
      <c r="A2" s="186" t="s">
        <v>44</v>
      </c>
      <c r="B2" s="186"/>
      <c r="C2" s="187"/>
    </row>
    <row r="3" spans="1:3" ht="21" x14ac:dyDescent="0.45">
      <c r="A3" s="188" t="str">
        <f>سهام!C3</f>
        <v>برای ماه منتهی به 1399/04/31</v>
      </c>
      <c r="B3" s="188"/>
      <c r="C3" s="189"/>
    </row>
    <row r="4" spans="1:3" ht="21" x14ac:dyDescent="0.45">
      <c r="A4" s="43" t="s">
        <v>81</v>
      </c>
      <c r="B4" s="41"/>
      <c r="C4" s="42"/>
    </row>
    <row r="5" spans="1:3" x14ac:dyDescent="0.45">
      <c r="A5" s="131" t="s">
        <v>71</v>
      </c>
      <c r="B5" s="131" t="s">
        <v>46</v>
      </c>
      <c r="C5" s="131" t="str">
        <f>سهام!J4</f>
        <v>1399/04/31</v>
      </c>
    </row>
    <row r="6" spans="1:3" x14ac:dyDescent="0.45">
      <c r="A6" s="131" t="s">
        <v>71</v>
      </c>
      <c r="B6" s="131" t="s">
        <v>40</v>
      </c>
      <c r="C6" s="131" t="s">
        <v>40</v>
      </c>
    </row>
    <row r="7" spans="1:3" x14ac:dyDescent="0.45">
      <c r="A7" s="2" t="s">
        <v>107</v>
      </c>
      <c r="B7" s="4">
        <v>35000</v>
      </c>
      <c r="C7" s="4">
        <v>343339199</v>
      </c>
    </row>
    <row r="8" spans="1:3" x14ac:dyDescent="0.45">
      <c r="A8" s="2" t="s">
        <v>72</v>
      </c>
      <c r="B8" s="4">
        <v>0</v>
      </c>
      <c r="C8" s="4">
        <v>0</v>
      </c>
    </row>
    <row r="9" spans="1:3" x14ac:dyDescent="0.45">
      <c r="A9" s="2" t="s">
        <v>73</v>
      </c>
      <c r="B9" s="4">
        <v>0</v>
      </c>
      <c r="C9" s="4">
        <v>5384130</v>
      </c>
    </row>
    <row r="10" spans="1:3" ht="21" x14ac:dyDescent="0.45">
      <c r="A10" s="18" t="s">
        <v>66</v>
      </c>
      <c r="B10" s="17">
        <f>SUM(B7:B9)</f>
        <v>35000</v>
      </c>
      <c r="C10" s="17">
        <f>SUM(C7:C9)</f>
        <v>348723329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H13"/>
  <sheetViews>
    <sheetView rightToLeft="1" view="pageBreakPreview" zoomScale="120" zoomScaleNormal="110" zoomScaleSheetLayoutView="120" workbookViewId="0">
      <selection activeCell="H8" sqref="H8"/>
    </sheetView>
  </sheetViews>
  <sheetFormatPr defaultRowHeight="18.75" x14ac:dyDescent="0.45"/>
  <cols>
    <col min="1" max="1" width="9.140625" style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9.140625" style="1" customWidth="1"/>
    <col min="7" max="7" width="9.140625" style="1"/>
    <col min="8" max="8" width="25.28515625" style="1" customWidth="1"/>
    <col min="9" max="16384" width="9.140625" style="1"/>
  </cols>
  <sheetData>
    <row r="1" spans="2:8" ht="24" customHeight="1" x14ac:dyDescent="0.45">
      <c r="B1" s="190" t="s">
        <v>0</v>
      </c>
      <c r="C1" s="191"/>
      <c r="D1" s="191"/>
      <c r="E1" s="192"/>
    </row>
    <row r="2" spans="2:8" ht="24" customHeight="1" x14ac:dyDescent="0.45">
      <c r="B2" s="193" t="s">
        <v>44</v>
      </c>
      <c r="C2" s="194"/>
      <c r="D2" s="194"/>
      <c r="E2" s="195"/>
    </row>
    <row r="3" spans="2:8" ht="24" customHeight="1" x14ac:dyDescent="0.45">
      <c r="B3" s="196" t="str">
        <f>سهام!C3</f>
        <v>برای ماه منتهی به 1399/04/31</v>
      </c>
      <c r="C3" s="178"/>
      <c r="D3" s="178"/>
      <c r="E3" s="197"/>
    </row>
    <row r="4" spans="2:8" ht="24" customHeight="1" x14ac:dyDescent="0.45">
      <c r="B4" s="62" t="s">
        <v>81</v>
      </c>
      <c r="C4" s="43"/>
      <c r="D4" s="44"/>
      <c r="E4" s="63"/>
    </row>
    <row r="5" spans="2:8" x14ac:dyDescent="0.45">
      <c r="B5" s="199" t="s">
        <v>48</v>
      </c>
      <c r="C5" s="70" t="s">
        <v>82</v>
      </c>
      <c r="D5" s="131" t="s">
        <v>40</v>
      </c>
      <c r="E5" s="133" t="s">
        <v>12</v>
      </c>
    </row>
    <row r="6" spans="2:8" x14ac:dyDescent="0.45">
      <c r="B6" s="64" t="s">
        <v>74</v>
      </c>
      <c r="C6" s="16" t="s">
        <v>83</v>
      </c>
      <c r="D6" s="4">
        <v>264155947310</v>
      </c>
      <c r="E6" s="86">
        <f>ABS(D6)/1437956057618</f>
        <v>0.18370237804594605</v>
      </c>
      <c r="H6" s="96"/>
    </row>
    <row r="7" spans="2:8" x14ac:dyDescent="0.45">
      <c r="B7" s="64" t="s">
        <v>75</v>
      </c>
      <c r="C7" s="16" t="s">
        <v>84</v>
      </c>
      <c r="D7" s="109">
        <v>-4585375938</v>
      </c>
      <c r="E7" s="86">
        <f>ABS(D7)/1437956057618</f>
        <v>3.1888150640679226E-3</v>
      </c>
      <c r="H7" s="90"/>
    </row>
    <row r="8" spans="2:8" ht="19.5" thickBot="1" x14ac:dyDescent="0.5">
      <c r="B8" s="74" t="s">
        <v>76</v>
      </c>
      <c r="C8" s="83" t="s">
        <v>85</v>
      </c>
      <c r="D8" s="75">
        <v>792195885</v>
      </c>
      <c r="E8" s="87">
        <f>ABS(D8)/1437956057</f>
        <v>0.55091800694713444</v>
      </c>
      <c r="H8" s="10"/>
    </row>
    <row r="9" spans="2:8" ht="19.5" thickBot="1" x14ac:dyDescent="0.5">
      <c r="B9" s="200" t="s">
        <v>66</v>
      </c>
      <c r="C9" s="201"/>
      <c r="D9" s="92">
        <f>SUM(D6:D8)</f>
        <v>260362767257</v>
      </c>
      <c r="E9" s="91">
        <f>SUM(E6:E8)</f>
        <v>0.73780920005714845</v>
      </c>
    </row>
    <row r="10" spans="2:8" x14ac:dyDescent="0.45">
      <c r="B10" s="198" t="s">
        <v>149</v>
      </c>
      <c r="C10" s="198"/>
      <c r="D10" s="198"/>
      <c r="E10" s="198"/>
    </row>
    <row r="12" spans="2:8" x14ac:dyDescent="0.45">
      <c r="D12" s="10"/>
      <c r="E12" s="10"/>
    </row>
    <row r="13" spans="2:8" x14ac:dyDescent="0.45">
      <c r="D13" s="15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D13" sqref="D13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7"/>
      <c r="C1" s="134" t="s">
        <v>0</v>
      </c>
      <c r="D1" s="134"/>
      <c r="E1" s="134"/>
      <c r="F1" s="134"/>
      <c r="G1" s="134"/>
      <c r="H1" s="134"/>
      <c r="I1" s="134"/>
      <c r="J1" s="135"/>
    </row>
    <row r="2" spans="2:10" ht="24" x14ac:dyDescent="0.45">
      <c r="B2" s="58"/>
      <c r="C2" s="136" t="s">
        <v>1</v>
      </c>
      <c r="D2" s="136"/>
      <c r="E2" s="136"/>
      <c r="F2" s="136"/>
      <c r="G2" s="136"/>
      <c r="H2" s="136"/>
      <c r="I2" s="136"/>
      <c r="J2" s="137"/>
    </row>
    <row r="3" spans="2:10" ht="24.75" thickBot="1" x14ac:dyDescent="0.5">
      <c r="B3" s="55" t="s">
        <v>80</v>
      </c>
      <c r="C3" s="136" t="str">
        <f>سهام!C3</f>
        <v>برای ماه منتهی به 1399/04/31</v>
      </c>
      <c r="D3" s="136"/>
      <c r="E3" s="136"/>
      <c r="F3" s="136"/>
      <c r="G3" s="136"/>
      <c r="H3" s="136"/>
      <c r="I3" s="136"/>
      <c r="J3" s="137"/>
    </row>
    <row r="4" spans="2:10" x14ac:dyDescent="0.45">
      <c r="B4" s="138" t="s">
        <v>2</v>
      </c>
      <c r="C4" s="141" t="str">
        <f>سهام!C4</f>
        <v>1399/03/31</v>
      </c>
      <c r="D4" s="141" t="s">
        <v>3</v>
      </c>
      <c r="E4" s="141" t="s">
        <v>3</v>
      </c>
      <c r="F4" s="141" t="s">
        <v>3</v>
      </c>
      <c r="G4" s="141" t="str">
        <f>سهام!J4</f>
        <v>1399/04/31</v>
      </c>
      <c r="H4" s="141" t="s">
        <v>5</v>
      </c>
      <c r="I4" s="141" t="s">
        <v>5</v>
      </c>
      <c r="J4" s="143" t="s">
        <v>5</v>
      </c>
    </row>
    <row r="5" spans="2:10" x14ac:dyDescent="0.45">
      <c r="B5" s="139" t="s">
        <v>2</v>
      </c>
      <c r="C5" s="140" t="s">
        <v>14</v>
      </c>
      <c r="D5" s="140" t="s">
        <v>15</v>
      </c>
      <c r="E5" s="140" t="s">
        <v>16</v>
      </c>
      <c r="F5" s="140" t="s">
        <v>17</v>
      </c>
      <c r="G5" s="140" t="s">
        <v>14</v>
      </c>
      <c r="H5" s="140" t="s">
        <v>15</v>
      </c>
      <c r="I5" s="140" t="s">
        <v>16</v>
      </c>
      <c r="J5" s="142" t="s">
        <v>17</v>
      </c>
    </row>
    <row r="6" spans="2:10" ht="21.75" customHeight="1" thickBot="1" x14ac:dyDescent="0.5">
      <c r="B6" s="59" t="s">
        <v>78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1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rightToLeft="1" view="pageBreakPreview" topLeftCell="A4" zoomScale="60" zoomScaleNormal="100" workbookViewId="0">
      <selection activeCell="B12" sqref="B12:H12"/>
    </sheetView>
  </sheetViews>
  <sheetFormatPr defaultRowHeight="35.25" customHeight="1" x14ac:dyDescent="0.45"/>
  <cols>
    <col min="1" max="1" width="9.140625" style="1"/>
    <col min="2" max="2" width="36.85546875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24.7109375" style="1" bestFit="1" customWidth="1"/>
    <col min="10" max="10" width="25.28515625" style="1" customWidth="1"/>
    <col min="11" max="11" width="26.5703125" style="1" bestFit="1" customWidth="1"/>
    <col min="12" max="12" width="15.85546875" style="1" customWidth="1"/>
    <col min="13" max="13" width="23.42578125" style="1" customWidth="1"/>
    <col min="14" max="14" width="27.5703125" style="1" bestFit="1" customWidth="1"/>
    <col min="15" max="15" width="22.7109375" style="1" customWidth="1"/>
    <col min="16" max="16" width="17.5703125" style="1" bestFit="1" customWidth="1"/>
    <col min="17" max="17" width="27" style="1" bestFit="1" customWidth="1"/>
    <col min="18" max="18" width="26.140625" style="1" customWidth="1"/>
    <col min="19" max="19" width="23.7109375" style="1" customWidth="1"/>
    <col min="20" max="20" width="16.42578125" style="1" customWidth="1"/>
    <col min="21" max="21" width="9.140625" style="1" customWidth="1"/>
    <col min="22" max="16384" width="9.140625" style="1"/>
  </cols>
  <sheetData>
    <row r="1" spans="1:20" ht="35.25" customHeight="1" x14ac:dyDescent="0.45">
      <c r="B1" s="57"/>
      <c r="C1" s="134" t="s">
        <v>0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5"/>
    </row>
    <row r="2" spans="1:20" ht="35.25" customHeight="1" x14ac:dyDescent="0.45">
      <c r="B2" s="58"/>
      <c r="C2" s="136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</row>
    <row r="3" spans="1:20" ht="35.25" customHeight="1" thickBot="1" x14ac:dyDescent="0.5">
      <c r="B3" s="55" t="s">
        <v>80</v>
      </c>
      <c r="C3" s="136" t="str">
        <f>سهام!C3</f>
        <v>برای ماه منتهی به 1399/04/31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</row>
    <row r="4" spans="1:20" ht="35.25" customHeight="1" x14ac:dyDescent="0.45">
      <c r="B4" s="145" t="s">
        <v>18</v>
      </c>
      <c r="C4" s="146" t="s">
        <v>18</v>
      </c>
      <c r="D4" s="146" t="s">
        <v>18</v>
      </c>
      <c r="E4" s="146" t="s">
        <v>18</v>
      </c>
      <c r="F4" s="146" t="s">
        <v>18</v>
      </c>
      <c r="G4" s="146" t="s">
        <v>18</v>
      </c>
      <c r="H4" s="146" t="s">
        <v>18</v>
      </c>
      <c r="I4" s="146" t="str">
        <f>سهام!C4</f>
        <v>1399/03/31</v>
      </c>
      <c r="J4" s="146" t="s">
        <v>3</v>
      </c>
      <c r="K4" s="146" t="s">
        <v>3</v>
      </c>
      <c r="L4" s="146" t="s">
        <v>4</v>
      </c>
      <c r="M4" s="146" t="s">
        <v>4</v>
      </c>
      <c r="N4" s="146" t="s">
        <v>4</v>
      </c>
      <c r="O4" s="146" t="s">
        <v>4</v>
      </c>
      <c r="P4" s="146" t="str">
        <f>سهام!J4</f>
        <v>1399/04/31</v>
      </c>
      <c r="Q4" s="146" t="s">
        <v>5</v>
      </c>
      <c r="R4" s="146" t="s">
        <v>5</v>
      </c>
      <c r="S4" s="146" t="s">
        <v>5</v>
      </c>
      <c r="T4" s="151" t="s">
        <v>5</v>
      </c>
    </row>
    <row r="5" spans="1:20" ht="35.25" customHeight="1" x14ac:dyDescent="0.45">
      <c r="B5" s="147" t="s">
        <v>19</v>
      </c>
      <c r="C5" s="144" t="s">
        <v>20</v>
      </c>
      <c r="D5" s="144" t="s">
        <v>21</v>
      </c>
      <c r="E5" s="144" t="s">
        <v>22</v>
      </c>
      <c r="F5" s="144" t="s">
        <v>23</v>
      </c>
      <c r="G5" s="144" t="s">
        <v>24</v>
      </c>
      <c r="H5" s="144" t="s">
        <v>17</v>
      </c>
      <c r="I5" s="144" t="s">
        <v>6</v>
      </c>
      <c r="J5" s="144" t="s">
        <v>7</v>
      </c>
      <c r="K5" s="111" t="s">
        <v>8</v>
      </c>
      <c r="L5" s="144" t="s">
        <v>102</v>
      </c>
      <c r="M5" s="111" t="s">
        <v>103</v>
      </c>
      <c r="N5" s="144" t="s">
        <v>104</v>
      </c>
      <c r="O5" s="111" t="s">
        <v>10</v>
      </c>
      <c r="P5" s="144" t="s">
        <v>6</v>
      </c>
      <c r="Q5" s="111" t="s">
        <v>25</v>
      </c>
      <c r="R5" s="111" t="s">
        <v>7</v>
      </c>
      <c r="S5" s="111" t="s">
        <v>8</v>
      </c>
      <c r="T5" s="150" t="s">
        <v>12</v>
      </c>
    </row>
    <row r="6" spans="1:20" ht="39" customHeight="1" x14ac:dyDescent="0.45">
      <c r="B6" s="147" t="s">
        <v>19</v>
      </c>
      <c r="C6" s="144" t="s">
        <v>20</v>
      </c>
      <c r="D6" s="144" t="s">
        <v>21</v>
      </c>
      <c r="E6" s="144" t="s">
        <v>22</v>
      </c>
      <c r="F6" s="144" t="s">
        <v>23</v>
      </c>
      <c r="G6" s="144" t="s">
        <v>24</v>
      </c>
      <c r="H6" s="144" t="s">
        <v>17</v>
      </c>
      <c r="I6" s="144" t="s">
        <v>6</v>
      </c>
      <c r="J6" s="144" t="s">
        <v>7</v>
      </c>
      <c r="K6" s="111" t="s">
        <v>101</v>
      </c>
      <c r="L6" s="144" t="s">
        <v>6</v>
      </c>
      <c r="M6" s="111" t="s">
        <v>101</v>
      </c>
      <c r="N6" s="144" t="s">
        <v>6</v>
      </c>
      <c r="O6" s="111" t="s">
        <v>101</v>
      </c>
      <c r="P6" s="144" t="s">
        <v>6</v>
      </c>
      <c r="Q6" s="111" t="s">
        <v>101</v>
      </c>
      <c r="R6" s="111" t="s">
        <v>101</v>
      </c>
      <c r="S6" s="111" t="s">
        <v>101</v>
      </c>
      <c r="T6" s="150" t="s">
        <v>12</v>
      </c>
    </row>
    <row r="7" spans="1:20" s="72" customFormat="1" ht="54" customHeight="1" x14ac:dyDescent="0.45">
      <c r="A7" s="72" t="s">
        <v>131</v>
      </c>
      <c r="B7" s="77" t="s">
        <v>131</v>
      </c>
      <c r="C7" s="68" t="s">
        <v>94</v>
      </c>
      <c r="D7" s="68" t="s">
        <v>94</v>
      </c>
      <c r="E7" s="68" t="s">
        <v>132</v>
      </c>
      <c r="F7" s="68" t="s">
        <v>133</v>
      </c>
      <c r="G7" s="68">
        <v>0</v>
      </c>
      <c r="H7" s="68">
        <v>0</v>
      </c>
      <c r="I7" s="76">
        <v>63149</v>
      </c>
      <c r="J7" s="76">
        <v>53256935680</v>
      </c>
      <c r="K7" s="76">
        <v>53945047095</v>
      </c>
      <c r="L7" s="76">
        <v>0</v>
      </c>
      <c r="M7" s="76">
        <v>0</v>
      </c>
      <c r="N7" s="76">
        <v>27000</v>
      </c>
      <c r="O7" s="76">
        <v>22585592572</v>
      </c>
      <c r="P7" s="76">
        <v>36149</v>
      </c>
      <c r="Q7" s="76">
        <v>834915</v>
      </c>
      <c r="R7" s="76">
        <v>30486388825</v>
      </c>
      <c r="S7" s="76">
        <v>30159460861</v>
      </c>
      <c r="T7" s="89" t="s">
        <v>144</v>
      </c>
    </row>
    <row r="8" spans="1:20" s="72" customFormat="1" ht="54" customHeight="1" x14ac:dyDescent="0.45">
      <c r="A8" s="72" t="s">
        <v>125</v>
      </c>
      <c r="B8" s="77" t="s">
        <v>125</v>
      </c>
      <c r="C8" s="68" t="s">
        <v>94</v>
      </c>
      <c r="D8" s="68" t="s">
        <v>94</v>
      </c>
      <c r="E8" s="68" t="s">
        <v>126</v>
      </c>
      <c r="F8" s="68" t="s">
        <v>127</v>
      </c>
      <c r="G8" s="68">
        <v>0</v>
      </c>
      <c r="H8" s="68">
        <v>0</v>
      </c>
      <c r="I8" s="76">
        <v>83000</v>
      </c>
      <c r="J8" s="76">
        <v>65534477902</v>
      </c>
      <c r="K8" s="76">
        <v>66678891729</v>
      </c>
      <c r="L8" s="76">
        <v>0</v>
      </c>
      <c r="M8" s="76">
        <v>0</v>
      </c>
      <c r="N8" s="76">
        <v>50000</v>
      </c>
      <c r="O8" s="76">
        <v>38646978600</v>
      </c>
      <c r="P8" s="76">
        <v>33000</v>
      </c>
      <c r="Q8" s="76">
        <v>771610</v>
      </c>
      <c r="R8" s="76">
        <v>26055876756</v>
      </c>
      <c r="S8" s="76">
        <v>25444669230</v>
      </c>
      <c r="T8" s="89" t="s">
        <v>145</v>
      </c>
    </row>
    <row r="9" spans="1:20" s="72" customFormat="1" ht="54" customHeight="1" x14ac:dyDescent="0.45">
      <c r="A9" s="72" t="s">
        <v>91</v>
      </c>
      <c r="B9" s="77" t="s">
        <v>91</v>
      </c>
      <c r="C9" s="68" t="s">
        <v>94</v>
      </c>
      <c r="D9" s="68" t="s">
        <v>94</v>
      </c>
      <c r="E9" s="68" t="s">
        <v>96</v>
      </c>
      <c r="F9" s="68" t="s">
        <v>98</v>
      </c>
      <c r="G9" s="68">
        <v>0</v>
      </c>
      <c r="H9" s="68">
        <v>0</v>
      </c>
      <c r="I9" s="76">
        <v>3900</v>
      </c>
      <c r="J9" s="76">
        <v>3192512895</v>
      </c>
      <c r="K9" s="76">
        <v>3781773325</v>
      </c>
      <c r="L9" s="76">
        <v>0</v>
      </c>
      <c r="M9" s="76">
        <v>0</v>
      </c>
      <c r="N9" s="76">
        <v>0</v>
      </c>
      <c r="O9" s="76">
        <v>0</v>
      </c>
      <c r="P9" s="76">
        <v>3900</v>
      </c>
      <c r="Q9" s="76">
        <v>973577</v>
      </c>
      <c r="R9" s="76">
        <v>3192512895</v>
      </c>
      <c r="S9" s="76">
        <v>3794197511</v>
      </c>
      <c r="T9" s="89" t="s">
        <v>146</v>
      </c>
    </row>
    <row r="10" spans="1:20" s="72" customFormat="1" ht="54" customHeight="1" x14ac:dyDescent="0.45">
      <c r="A10" s="72" t="s">
        <v>90</v>
      </c>
      <c r="B10" s="77" t="s">
        <v>90</v>
      </c>
      <c r="C10" s="68" t="s">
        <v>94</v>
      </c>
      <c r="D10" s="68" t="s">
        <v>94</v>
      </c>
      <c r="E10" s="68" t="s">
        <v>95</v>
      </c>
      <c r="F10" s="68" t="s">
        <v>97</v>
      </c>
      <c r="G10" s="68">
        <v>0</v>
      </c>
      <c r="H10" s="68">
        <v>0</v>
      </c>
      <c r="I10" s="76">
        <v>3800</v>
      </c>
      <c r="J10" s="76">
        <v>2481297637</v>
      </c>
      <c r="K10" s="76">
        <v>3139569760</v>
      </c>
      <c r="L10" s="76">
        <v>0</v>
      </c>
      <c r="M10" s="76">
        <v>0</v>
      </c>
      <c r="N10" s="76">
        <v>0</v>
      </c>
      <c r="O10" s="76">
        <v>0</v>
      </c>
      <c r="P10" s="76">
        <v>3800</v>
      </c>
      <c r="Q10" s="76">
        <v>792626</v>
      </c>
      <c r="R10" s="76">
        <v>2481297637</v>
      </c>
      <c r="S10" s="76">
        <v>3009795115</v>
      </c>
      <c r="T10" s="89" t="s">
        <v>147</v>
      </c>
    </row>
    <row r="11" spans="1:20" s="72" customFormat="1" ht="53.25" customHeight="1" x14ac:dyDescent="0.45">
      <c r="A11" s="72" t="s">
        <v>128</v>
      </c>
      <c r="B11" s="77" t="s">
        <v>128</v>
      </c>
      <c r="C11" s="68" t="s">
        <v>94</v>
      </c>
      <c r="D11" s="68" t="s">
        <v>94</v>
      </c>
      <c r="E11" s="68" t="s">
        <v>129</v>
      </c>
      <c r="F11" s="68" t="s">
        <v>130</v>
      </c>
      <c r="G11" s="68">
        <v>0</v>
      </c>
      <c r="H11" s="68">
        <v>0</v>
      </c>
      <c r="I11" s="76">
        <v>23886</v>
      </c>
      <c r="J11" s="76">
        <v>19134320325</v>
      </c>
      <c r="K11" s="76">
        <v>19522291014</v>
      </c>
      <c r="L11" s="76">
        <v>0</v>
      </c>
      <c r="M11" s="76">
        <v>0</v>
      </c>
      <c r="N11" s="76">
        <v>23886</v>
      </c>
      <c r="O11" s="76">
        <v>18841503093</v>
      </c>
      <c r="P11" s="76">
        <v>0</v>
      </c>
      <c r="Q11" s="76">
        <v>0</v>
      </c>
      <c r="R11" s="76">
        <v>0</v>
      </c>
      <c r="S11" s="76">
        <v>0</v>
      </c>
      <c r="T11" s="116" t="s">
        <v>108</v>
      </c>
    </row>
    <row r="12" spans="1:20" ht="45" customHeight="1" thickBot="1" x14ac:dyDescent="0.5">
      <c r="B12" s="148" t="s">
        <v>66</v>
      </c>
      <c r="C12" s="149"/>
      <c r="D12" s="149"/>
      <c r="E12" s="149"/>
      <c r="F12" s="149"/>
      <c r="G12" s="149"/>
      <c r="H12" s="149"/>
      <c r="I12" s="78">
        <f>SUM(I7:I11)</f>
        <v>177735</v>
      </c>
      <c r="J12" s="78">
        <f>SUM(J7:J11)</f>
        <v>143599544439</v>
      </c>
      <c r="K12" s="78">
        <f>SUM(K7:K11)</f>
        <v>147067572923</v>
      </c>
      <c r="L12" s="78">
        <f t="shared" ref="L12:M12" si="0">SUM(L7:L11)</f>
        <v>0</v>
      </c>
      <c r="M12" s="78">
        <f t="shared" si="0"/>
        <v>0</v>
      </c>
      <c r="N12" s="78">
        <f>SUM(N7:N11)</f>
        <v>100886</v>
      </c>
      <c r="O12" s="78">
        <f t="shared" ref="O12" si="1">SUM(O7:O11)</f>
        <v>80074074265</v>
      </c>
      <c r="P12" s="78">
        <f>SUM(P7:P11)</f>
        <v>76849</v>
      </c>
      <c r="Q12" s="78">
        <f>SUM(Q7:Q11)</f>
        <v>3372728</v>
      </c>
      <c r="R12" s="78">
        <f>SUM(R7:R11)</f>
        <v>62216076113</v>
      </c>
      <c r="S12" s="78">
        <f>SUM(S7:S11)</f>
        <v>62408122717</v>
      </c>
      <c r="T12" s="117">
        <v>4.2200000000000001E-2</v>
      </c>
    </row>
  </sheetData>
  <mergeCells count="21">
    <mergeCell ref="B12:H12"/>
    <mergeCell ref="I4:K4"/>
    <mergeCell ref="T5:T6"/>
    <mergeCell ref="P4:T4"/>
    <mergeCell ref="L4:O4"/>
    <mergeCell ref="P5:P6"/>
    <mergeCell ref="L5:L6"/>
    <mergeCell ref="N5:N6"/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  <mergeCell ref="F5:F6"/>
  </mergeCells>
  <printOptions horizontalCentered="1" verticalCentered="1"/>
  <pageMargins left="0.7" right="0.7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E13" sqref="E13"/>
    </sheetView>
  </sheetViews>
  <sheetFormatPr defaultRowHeight="18.75" x14ac:dyDescent="0.45"/>
  <cols>
    <col min="1" max="1" width="9.140625" style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9" width="9.140625" style="1" customWidth="1"/>
    <col min="10" max="16384" width="9.140625" style="1"/>
  </cols>
  <sheetData>
    <row r="1" spans="2:8" ht="24" x14ac:dyDescent="0.45">
      <c r="B1" s="31"/>
      <c r="C1" s="154" t="s">
        <v>0</v>
      </c>
      <c r="D1" s="154"/>
      <c r="E1" s="154"/>
      <c r="F1" s="154"/>
      <c r="G1" s="154"/>
      <c r="H1" s="155"/>
    </row>
    <row r="2" spans="2:8" ht="24" x14ac:dyDescent="0.45">
      <c r="B2" s="30"/>
      <c r="C2" s="136" t="s">
        <v>1</v>
      </c>
      <c r="D2" s="136"/>
      <c r="E2" s="136"/>
      <c r="F2" s="136"/>
      <c r="G2" s="136"/>
      <c r="H2" s="156"/>
    </row>
    <row r="3" spans="2:8" ht="24" x14ac:dyDescent="0.45">
      <c r="B3" s="32" t="s">
        <v>80</v>
      </c>
      <c r="C3" s="157" t="str">
        <f>سهام!C3</f>
        <v>برای ماه منتهی به 1399/04/31</v>
      </c>
      <c r="D3" s="157"/>
      <c r="E3" s="157"/>
      <c r="F3" s="157"/>
      <c r="G3" s="157"/>
      <c r="H3" s="158"/>
    </row>
    <row r="4" spans="2:8" x14ac:dyDescent="0.45">
      <c r="B4" s="152" t="s">
        <v>2</v>
      </c>
      <c r="C4" s="152" t="str">
        <f>C3</f>
        <v>برای ماه منتهی به 1399/04/31</v>
      </c>
      <c r="D4" s="152" t="s">
        <v>5</v>
      </c>
      <c r="E4" s="152" t="s">
        <v>5</v>
      </c>
      <c r="F4" s="152" t="s">
        <v>5</v>
      </c>
      <c r="G4" s="152" t="s">
        <v>5</v>
      </c>
      <c r="H4" s="152" t="s">
        <v>5</v>
      </c>
    </row>
    <row r="5" spans="2:8" ht="33.75" customHeight="1" x14ac:dyDescent="0.45">
      <c r="B5" s="153" t="s">
        <v>2</v>
      </c>
      <c r="C5" s="153" t="s">
        <v>6</v>
      </c>
      <c r="D5" s="153" t="s">
        <v>26</v>
      </c>
      <c r="E5" s="153" t="s">
        <v>27</v>
      </c>
      <c r="F5" s="153" t="s">
        <v>28</v>
      </c>
      <c r="G5" s="153" t="s">
        <v>29</v>
      </c>
      <c r="H5" s="153" t="s">
        <v>30</v>
      </c>
    </row>
    <row r="6" spans="2:8" s="7" customFormat="1" ht="24" x14ac:dyDescent="0.25">
      <c r="B6" s="8" t="s">
        <v>78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</row>
  </sheetData>
  <mergeCells count="11">
    <mergeCell ref="C1:H1"/>
    <mergeCell ref="C2:H2"/>
    <mergeCell ref="C3:H3"/>
    <mergeCell ref="G5"/>
    <mergeCell ref="H5"/>
    <mergeCell ref="C4:H4"/>
    <mergeCell ref="B4:B5"/>
    <mergeCell ref="C5"/>
    <mergeCell ref="D5"/>
    <mergeCell ref="E5"/>
    <mergeCell ref="F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90" zoomScaleNormal="100" zoomScaleSheetLayoutView="90" workbookViewId="0">
      <selection activeCell="G13" sqref="G13"/>
    </sheetView>
  </sheetViews>
  <sheetFormatPr defaultRowHeight="18.75" x14ac:dyDescent="0.45"/>
  <cols>
    <col min="1" max="1" width="9.140625" style="1"/>
    <col min="2" max="2" width="13.140625" style="1" customWidth="1"/>
    <col min="3" max="3" width="11.42578125" style="1" bestFit="1" customWidth="1"/>
    <col min="4" max="18" width="9.140625" style="1" customWidth="1"/>
    <col min="19" max="16384" width="9.140625" style="1"/>
  </cols>
  <sheetData>
    <row r="1" spans="2:17" ht="24" x14ac:dyDescent="0.45">
      <c r="B1" s="31"/>
      <c r="C1" s="154" t="s">
        <v>0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/>
    </row>
    <row r="2" spans="2:17" ht="24" x14ac:dyDescent="0.45">
      <c r="B2" s="30"/>
      <c r="C2" s="136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56"/>
    </row>
    <row r="3" spans="2:17" ht="24" x14ac:dyDescent="0.45">
      <c r="B3" s="32" t="s">
        <v>80</v>
      </c>
      <c r="C3" s="157" t="str">
        <f>سهام!C3</f>
        <v>برای ماه منتهی به 1399/04/31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</row>
    <row r="4" spans="2:17" x14ac:dyDescent="0.45">
      <c r="B4" s="131" t="s">
        <v>31</v>
      </c>
      <c r="C4" s="131" t="s">
        <v>31</v>
      </c>
      <c r="D4" s="131" t="s">
        <v>31</v>
      </c>
      <c r="E4" s="131" t="s">
        <v>31</v>
      </c>
      <c r="F4" s="131" t="s">
        <v>31</v>
      </c>
      <c r="G4" s="131" t="str">
        <f>سهام!C4</f>
        <v>1399/03/31</v>
      </c>
      <c r="H4" s="131" t="s">
        <v>3</v>
      </c>
      <c r="I4" s="131" t="s">
        <v>3</v>
      </c>
      <c r="J4" s="131" t="s">
        <v>4</v>
      </c>
      <c r="K4" s="131" t="s">
        <v>4</v>
      </c>
      <c r="L4" s="131" t="s">
        <v>4</v>
      </c>
      <c r="M4" s="131" t="s">
        <v>4</v>
      </c>
      <c r="N4" s="131" t="str">
        <f>سهام!J4</f>
        <v>1399/04/31</v>
      </c>
      <c r="O4" s="131" t="s">
        <v>5</v>
      </c>
      <c r="P4" s="131" t="s">
        <v>5</v>
      </c>
      <c r="Q4" s="131" t="s">
        <v>5</v>
      </c>
    </row>
    <row r="5" spans="2:17" ht="29.25" customHeight="1" x14ac:dyDescent="0.45">
      <c r="B5" s="159" t="s">
        <v>32</v>
      </c>
      <c r="C5" s="159" t="s">
        <v>23</v>
      </c>
      <c r="D5" s="159" t="s">
        <v>24</v>
      </c>
      <c r="E5" s="159" t="s">
        <v>33</v>
      </c>
      <c r="F5" s="159" t="s">
        <v>21</v>
      </c>
      <c r="G5" s="159" t="s">
        <v>6</v>
      </c>
      <c r="H5" s="159" t="s">
        <v>7</v>
      </c>
      <c r="I5" s="159" t="s">
        <v>8</v>
      </c>
      <c r="J5" s="159" t="s">
        <v>9</v>
      </c>
      <c r="K5" s="159" t="s">
        <v>9</v>
      </c>
      <c r="L5" s="159" t="s">
        <v>10</v>
      </c>
      <c r="M5" s="159" t="s">
        <v>10</v>
      </c>
      <c r="N5" s="159" t="s">
        <v>6</v>
      </c>
      <c r="O5" s="159" t="s">
        <v>7</v>
      </c>
      <c r="P5" s="159" t="s">
        <v>8</v>
      </c>
      <c r="Q5" s="159" t="s">
        <v>34</v>
      </c>
    </row>
    <row r="6" spans="2:17" ht="31.5" customHeight="1" x14ac:dyDescent="0.45">
      <c r="B6" s="159" t="s">
        <v>32</v>
      </c>
      <c r="C6" s="159" t="s">
        <v>23</v>
      </c>
      <c r="D6" s="159" t="s">
        <v>24</v>
      </c>
      <c r="E6" s="159" t="s">
        <v>33</v>
      </c>
      <c r="F6" s="159" t="s">
        <v>21</v>
      </c>
      <c r="G6" s="159" t="s">
        <v>6</v>
      </c>
      <c r="H6" s="159" t="s">
        <v>7</v>
      </c>
      <c r="I6" s="159" t="s">
        <v>8</v>
      </c>
      <c r="J6" s="159" t="s">
        <v>6</v>
      </c>
      <c r="K6" s="159" t="s">
        <v>7</v>
      </c>
      <c r="L6" s="159" t="s">
        <v>6</v>
      </c>
      <c r="M6" s="159" t="s">
        <v>13</v>
      </c>
      <c r="N6" s="159" t="s">
        <v>6</v>
      </c>
      <c r="O6" s="159" t="s">
        <v>7</v>
      </c>
      <c r="P6" s="159" t="s">
        <v>8</v>
      </c>
      <c r="Q6" s="159" t="s">
        <v>34</v>
      </c>
    </row>
    <row r="7" spans="2:17" s="9" customFormat="1" ht="24" x14ac:dyDescent="0.6">
      <c r="B7" s="27" t="s">
        <v>78</v>
      </c>
      <c r="C7" s="27" t="s">
        <v>78</v>
      </c>
      <c r="D7" s="16">
        <v>0</v>
      </c>
      <c r="E7" s="16">
        <v>0</v>
      </c>
      <c r="F7" s="27" t="s">
        <v>78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</row>
  </sheetData>
  <mergeCells count="25">
    <mergeCell ref="L6"/>
    <mergeCell ref="M6"/>
    <mergeCell ref="L5:M5"/>
    <mergeCell ref="B4:F4"/>
    <mergeCell ref="B5:B6"/>
    <mergeCell ref="C5:C6"/>
    <mergeCell ref="D5:D6"/>
    <mergeCell ref="E5:E6"/>
    <mergeCell ref="F5:F6"/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rightToLeft="1" view="pageBreakPreview" zoomScaleNormal="100" zoomScaleSheetLayoutView="100" workbookViewId="0">
      <selection activeCell="E10" sqref="E10"/>
    </sheetView>
  </sheetViews>
  <sheetFormatPr defaultRowHeight="18.75" x14ac:dyDescent="0.45"/>
  <cols>
    <col min="1" max="1" width="9.140625" style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7" width="17.42578125" style="1" customWidth="1"/>
    <col min="8" max="8" width="16.85546875" style="1" customWidth="1"/>
    <col min="9" max="9" width="18.140625" style="1" customWidth="1"/>
    <col min="10" max="10" width="17.140625" style="1" customWidth="1"/>
    <col min="11" max="11" width="13.140625" style="1" customWidth="1"/>
    <col min="12" max="12" width="9.140625" style="1" customWidth="1"/>
    <col min="13" max="16384" width="9.140625" style="1"/>
  </cols>
  <sheetData>
    <row r="1" spans="2:11" ht="24" x14ac:dyDescent="0.45">
      <c r="B1" s="31"/>
      <c r="C1" s="154" t="s">
        <v>0</v>
      </c>
      <c r="D1" s="154"/>
      <c r="E1" s="154"/>
      <c r="F1" s="154"/>
      <c r="G1" s="154"/>
      <c r="H1" s="154"/>
      <c r="I1" s="154"/>
      <c r="J1" s="154"/>
      <c r="K1" s="155"/>
    </row>
    <row r="2" spans="2:11" ht="24" x14ac:dyDescent="0.45">
      <c r="B2" s="30"/>
      <c r="C2" s="136" t="s">
        <v>1</v>
      </c>
      <c r="D2" s="136"/>
      <c r="E2" s="136"/>
      <c r="F2" s="136"/>
      <c r="G2" s="136"/>
      <c r="H2" s="136"/>
      <c r="I2" s="136"/>
      <c r="J2" s="136"/>
      <c r="K2" s="156"/>
    </row>
    <row r="3" spans="2:11" ht="24" x14ac:dyDescent="0.45">
      <c r="B3" s="32" t="s">
        <v>80</v>
      </c>
      <c r="C3" s="157" t="str">
        <f>سهام!C3</f>
        <v>برای ماه منتهی به 1399/04/31</v>
      </c>
      <c r="D3" s="157"/>
      <c r="E3" s="157"/>
      <c r="F3" s="157"/>
      <c r="G3" s="157"/>
      <c r="H3" s="157"/>
      <c r="I3" s="157"/>
      <c r="J3" s="157"/>
      <c r="K3" s="158"/>
    </row>
    <row r="4" spans="2:11" x14ac:dyDescent="0.45">
      <c r="B4" s="131" t="s">
        <v>35</v>
      </c>
      <c r="C4" s="131" t="s">
        <v>36</v>
      </c>
      <c r="D4" s="131" t="s">
        <v>36</v>
      </c>
      <c r="E4" s="131" t="s">
        <v>36</v>
      </c>
      <c r="F4" s="131" t="s">
        <v>36</v>
      </c>
      <c r="G4" s="131" t="str">
        <f>سهام!C4</f>
        <v>1399/03/31</v>
      </c>
      <c r="H4" s="131" t="s">
        <v>4</v>
      </c>
      <c r="I4" s="131" t="s">
        <v>4</v>
      </c>
      <c r="J4" s="131" t="str">
        <f>سهام!J4</f>
        <v>1399/04/31</v>
      </c>
      <c r="K4" s="131" t="s">
        <v>5</v>
      </c>
    </row>
    <row r="5" spans="2:11" ht="39" customHeight="1" x14ac:dyDescent="0.45">
      <c r="B5" s="131" t="s">
        <v>35</v>
      </c>
      <c r="C5" s="131" t="s">
        <v>37</v>
      </c>
      <c r="D5" s="131" t="s">
        <v>38</v>
      </c>
      <c r="E5" s="131" t="s">
        <v>39</v>
      </c>
      <c r="F5" s="131" t="s">
        <v>24</v>
      </c>
      <c r="G5" s="131" t="s">
        <v>40</v>
      </c>
      <c r="H5" s="131" t="s">
        <v>41</v>
      </c>
      <c r="I5" s="131" t="s">
        <v>42</v>
      </c>
      <c r="J5" s="131" t="s">
        <v>40</v>
      </c>
      <c r="K5" s="159" t="s">
        <v>34</v>
      </c>
    </row>
    <row r="6" spans="2:11" s="6" customFormat="1" ht="33.75" customHeight="1" x14ac:dyDescent="0.25">
      <c r="B6" s="3" t="s">
        <v>43</v>
      </c>
      <c r="C6" s="65">
        <v>1349301287911</v>
      </c>
      <c r="D6" s="3" t="s">
        <v>99</v>
      </c>
      <c r="E6" s="3" t="s">
        <v>100</v>
      </c>
      <c r="F6" s="3">
        <v>10</v>
      </c>
      <c r="G6" s="4">
        <v>111561785881</v>
      </c>
      <c r="H6" s="4">
        <v>411727415674</v>
      </c>
      <c r="I6" s="4">
        <v>387057556842</v>
      </c>
      <c r="J6" s="4">
        <v>136231644713</v>
      </c>
      <c r="K6" s="88" t="s">
        <v>148</v>
      </c>
    </row>
    <row r="7" spans="2:11" s="6" customFormat="1" ht="33.75" customHeight="1" x14ac:dyDescent="0.25">
      <c r="B7" s="3" t="s">
        <v>105</v>
      </c>
      <c r="C7" s="65">
        <v>200048775001</v>
      </c>
      <c r="D7" s="3" t="s">
        <v>99</v>
      </c>
      <c r="E7" s="3" t="s">
        <v>106</v>
      </c>
      <c r="F7" s="3">
        <v>10</v>
      </c>
      <c r="G7" s="4">
        <v>322371</v>
      </c>
      <c r="H7" s="4">
        <v>2730</v>
      </c>
      <c r="I7" s="4">
        <v>0</v>
      </c>
      <c r="J7" s="4">
        <v>325101</v>
      </c>
      <c r="K7" s="14" t="s">
        <v>108</v>
      </c>
    </row>
    <row r="8" spans="2:11" ht="21" x14ac:dyDescent="0.55000000000000004">
      <c r="B8" s="160" t="s">
        <v>66</v>
      </c>
      <c r="C8" s="161"/>
      <c r="D8" s="161"/>
      <c r="E8" s="161"/>
      <c r="F8" s="162"/>
      <c r="G8" s="79">
        <f>SUM(G6:G7)</f>
        <v>111562108252</v>
      </c>
      <c r="H8" s="17">
        <f>SUM(H6:H7)</f>
        <v>411727418404</v>
      </c>
      <c r="I8" s="17">
        <f>SUM(I6:I7)</f>
        <v>387057556842</v>
      </c>
      <c r="J8" s="17">
        <f>SUM(J6:J7)</f>
        <v>136231969814</v>
      </c>
      <c r="K8" s="88">
        <v>9.2100000000000001E-2</v>
      </c>
    </row>
    <row r="9" spans="2:11" x14ac:dyDescent="0.45">
      <c r="H9" s="10"/>
    </row>
    <row r="11" spans="2:11" x14ac:dyDescent="0.45">
      <c r="J11" s="73"/>
    </row>
    <row r="12" spans="2:11" x14ac:dyDescent="0.45">
      <c r="K12" s="108"/>
    </row>
  </sheetData>
  <mergeCells count="18"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  <mergeCell ref="H5"/>
    <mergeCell ref="I5"/>
    <mergeCell ref="B8:F8"/>
    <mergeCell ref="H4:I4"/>
    <mergeCell ref="B4:B5"/>
    <mergeCell ref="C5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9"/>
  <sheetViews>
    <sheetView rightToLeft="1" view="pageBreakPreview" zoomScale="80" zoomScaleNormal="100" zoomScaleSheetLayoutView="80" workbookViewId="0">
      <selection activeCell="F13" sqref="F13"/>
    </sheetView>
  </sheetViews>
  <sheetFormatPr defaultRowHeight="18.75" x14ac:dyDescent="0.45"/>
  <cols>
    <col min="1" max="1" width="9.140625" style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20.5703125" style="1" bestFit="1" customWidth="1"/>
    <col min="7" max="7" width="12" style="1" bestFit="1" customWidth="1"/>
    <col min="8" max="8" width="20.5703125" style="1" bestFit="1" customWidth="1"/>
    <col min="9" max="9" width="20.7109375" style="1" bestFit="1" customWidth="1"/>
    <col min="10" max="10" width="11.42578125" style="1" bestFit="1" customWidth="1"/>
    <col min="11" max="11" width="20.7109375" style="1" bestFit="1" customWidth="1"/>
    <col min="12" max="12" width="9.140625" style="1" customWidth="1"/>
    <col min="13" max="13" width="9.140625" style="1"/>
    <col min="14" max="14" width="32.140625" style="1" customWidth="1"/>
    <col min="15" max="16384" width="9.140625" style="1"/>
  </cols>
  <sheetData>
    <row r="1" spans="2:11" ht="24" x14ac:dyDescent="0.45">
      <c r="B1" s="163" t="s">
        <v>0</v>
      </c>
      <c r="C1" s="154"/>
      <c r="D1" s="154"/>
      <c r="E1" s="154"/>
      <c r="F1" s="154"/>
      <c r="G1" s="154"/>
      <c r="H1" s="154"/>
      <c r="I1" s="154"/>
      <c r="J1" s="154"/>
      <c r="K1" s="155"/>
    </row>
    <row r="2" spans="2:11" ht="24" x14ac:dyDescent="0.45">
      <c r="B2" s="164" t="s">
        <v>44</v>
      </c>
      <c r="C2" s="136"/>
      <c r="D2" s="136"/>
      <c r="E2" s="136"/>
      <c r="F2" s="136"/>
      <c r="G2" s="136"/>
      <c r="H2" s="136"/>
      <c r="I2" s="136"/>
      <c r="J2" s="136"/>
      <c r="K2" s="156"/>
    </row>
    <row r="3" spans="2:11" ht="24" x14ac:dyDescent="0.45">
      <c r="B3" s="165" t="str">
        <f>سهام!C3</f>
        <v>برای ماه منتهی به 1399/04/31</v>
      </c>
      <c r="C3" s="157"/>
      <c r="D3" s="157"/>
      <c r="E3" s="157"/>
      <c r="F3" s="157"/>
      <c r="G3" s="157"/>
      <c r="H3" s="157"/>
      <c r="I3" s="157"/>
      <c r="J3" s="157"/>
      <c r="K3" s="158"/>
    </row>
    <row r="4" spans="2:11" ht="24" x14ac:dyDescent="0.45">
      <c r="B4" s="32" t="s">
        <v>80</v>
      </c>
      <c r="C4" s="45"/>
      <c r="D4" s="45"/>
      <c r="E4" s="45"/>
      <c r="F4" s="45"/>
      <c r="G4" s="45"/>
      <c r="H4" s="45"/>
      <c r="I4" s="45"/>
      <c r="J4" s="45"/>
      <c r="K4" s="46"/>
    </row>
    <row r="5" spans="2:11" ht="33" customHeight="1" x14ac:dyDescent="0.45">
      <c r="B5" s="131" t="s">
        <v>45</v>
      </c>
      <c r="C5" s="131" t="s">
        <v>45</v>
      </c>
      <c r="D5" s="131" t="s">
        <v>45</v>
      </c>
      <c r="E5" s="131" t="s">
        <v>45</v>
      </c>
      <c r="F5" s="131" t="s">
        <v>46</v>
      </c>
      <c r="G5" s="131" t="s">
        <v>46</v>
      </c>
      <c r="H5" s="131" t="s">
        <v>46</v>
      </c>
      <c r="I5" s="131" t="s">
        <v>47</v>
      </c>
      <c r="J5" s="131" t="s">
        <v>47</v>
      </c>
      <c r="K5" s="131" t="s">
        <v>47</v>
      </c>
    </row>
    <row r="6" spans="2:11" ht="28.5" customHeight="1" x14ac:dyDescent="0.45">
      <c r="B6" s="131" t="s">
        <v>48</v>
      </c>
      <c r="C6" s="131" t="s">
        <v>49</v>
      </c>
      <c r="D6" s="131" t="s">
        <v>23</v>
      </c>
      <c r="E6" s="131" t="s">
        <v>24</v>
      </c>
      <c r="F6" s="131" t="s">
        <v>50</v>
      </c>
      <c r="G6" s="131" t="s">
        <v>51</v>
      </c>
      <c r="H6" s="131" t="s">
        <v>52</v>
      </c>
      <c r="I6" s="131" t="s">
        <v>50</v>
      </c>
      <c r="J6" s="131" t="s">
        <v>51</v>
      </c>
      <c r="K6" s="131" t="s">
        <v>52</v>
      </c>
    </row>
    <row r="7" spans="2:11" ht="28.5" customHeight="1" x14ac:dyDescent="0.45">
      <c r="B7" s="102" t="s">
        <v>43</v>
      </c>
      <c r="C7" s="102">
        <v>1</v>
      </c>
      <c r="D7" s="102" t="s">
        <v>136</v>
      </c>
      <c r="E7" s="102">
        <v>10</v>
      </c>
      <c r="F7" s="106">
        <v>792195885</v>
      </c>
      <c r="G7" s="80">
        <v>0</v>
      </c>
      <c r="H7" s="106">
        <v>792195885</v>
      </c>
      <c r="I7" s="106">
        <v>3993612965</v>
      </c>
      <c r="J7" s="80">
        <v>0</v>
      </c>
      <c r="K7" s="106">
        <v>3993612965</v>
      </c>
    </row>
    <row r="8" spans="2:11" ht="28.5" customHeight="1" x14ac:dyDescent="0.45">
      <c r="B8" s="102" t="s">
        <v>116</v>
      </c>
      <c r="C8" s="102" t="s">
        <v>136</v>
      </c>
      <c r="D8" s="102" t="s">
        <v>117</v>
      </c>
      <c r="E8" s="102">
        <v>18</v>
      </c>
      <c r="F8" s="106">
        <v>0</v>
      </c>
      <c r="G8" s="80">
        <v>0</v>
      </c>
      <c r="H8" s="106">
        <v>0</v>
      </c>
      <c r="I8" s="106">
        <v>141892901</v>
      </c>
      <c r="J8" s="80">
        <v>0</v>
      </c>
      <c r="K8" s="106">
        <v>141892901</v>
      </c>
    </row>
    <row r="9" spans="2:11" ht="36.75" customHeight="1" x14ac:dyDescent="0.55000000000000004">
      <c r="B9" s="160" t="s">
        <v>66</v>
      </c>
      <c r="C9" s="161"/>
      <c r="D9" s="161"/>
      <c r="E9" s="162"/>
      <c r="F9" s="81">
        <f>SUM(F7:F8)</f>
        <v>792195885</v>
      </c>
      <c r="G9" s="80">
        <v>0</v>
      </c>
      <c r="H9" s="81">
        <f>SUM(H7:H8)</f>
        <v>792195885</v>
      </c>
      <c r="I9" s="81">
        <f>SUM(I7:I8)</f>
        <v>4135505866</v>
      </c>
      <c r="J9" s="80">
        <f>SUM(J8:J8)</f>
        <v>0</v>
      </c>
      <c r="K9" s="81">
        <f>SUM(K7:K8)</f>
        <v>4135505866</v>
      </c>
    </row>
  </sheetData>
  <mergeCells count="17">
    <mergeCell ref="C6"/>
    <mergeCell ref="D6"/>
    <mergeCell ref="E6"/>
    <mergeCell ref="B5:E5"/>
    <mergeCell ref="B9:E9"/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"/>
  <sheetViews>
    <sheetView rightToLeft="1" view="pageBreakPreview" topLeftCell="A4" zoomScaleNormal="100" zoomScaleSheetLayoutView="100" workbookViewId="0">
      <selection activeCell="F12" sqref="F12"/>
    </sheetView>
  </sheetViews>
  <sheetFormatPr defaultRowHeight="18.75" x14ac:dyDescent="0.45"/>
  <cols>
    <col min="1" max="1" width="9.140625" style="1"/>
    <col min="2" max="2" width="27.42578125" style="1" customWidth="1"/>
    <col min="3" max="3" width="12.42578125" style="1" customWidth="1"/>
    <col min="4" max="4" width="14.7109375" style="1" customWidth="1"/>
    <col min="5" max="5" width="11" style="1" customWidth="1"/>
    <col min="6" max="6" width="16.28515625" style="1" customWidth="1"/>
    <col min="7" max="7" width="14" style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9.140625" style="1" customWidth="1"/>
    <col min="13" max="16384" width="9.140625" style="1"/>
  </cols>
  <sheetData>
    <row r="1" spans="2:11" ht="24" x14ac:dyDescent="0.45">
      <c r="B1" s="31"/>
      <c r="C1" s="154" t="s">
        <v>0</v>
      </c>
      <c r="D1" s="154"/>
      <c r="E1" s="154"/>
      <c r="F1" s="154"/>
      <c r="G1" s="154"/>
      <c r="H1" s="154"/>
      <c r="I1" s="154"/>
      <c r="J1" s="154"/>
      <c r="K1" s="155"/>
    </row>
    <row r="2" spans="2:11" ht="24" x14ac:dyDescent="0.45">
      <c r="B2" s="30"/>
      <c r="C2" s="136" t="s">
        <v>44</v>
      </c>
      <c r="D2" s="136"/>
      <c r="E2" s="136"/>
      <c r="F2" s="136"/>
      <c r="G2" s="136"/>
      <c r="H2" s="136"/>
      <c r="I2" s="136"/>
      <c r="J2" s="136"/>
      <c r="K2" s="156"/>
    </row>
    <row r="3" spans="2:11" ht="24" x14ac:dyDescent="0.45">
      <c r="B3" s="32" t="s">
        <v>80</v>
      </c>
      <c r="C3" s="157" t="str">
        <f>سهام!C3</f>
        <v>برای ماه منتهی به 1399/04/31</v>
      </c>
      <c r="D3" s="157"/>
      <c r="E3" s="157"/>
      <c r="F3" s="157"/>
      <c r="G3" s="157"/>
      <c r="H3" s="157"/>
      <c r="I3" s="157"/>
      <c r="J3" s="157"/>
      <c r="K3" s="158"/>
    </row>
    <row r="4" spans="2:11" x14ac:dyDescent="0.45">
      <c r="B4" s="131" t="s">
        <v>2</v>
      </c>
      <c r="C4" s="131" t="s">
        <v>53</v>
      </c>
      <c r="D4" s="131" t="s">
        <v>53</v>
      </c>
      <c r="E4" s="131" t="s">
        <v>53</v>
      </c>
      <c r="F4" s="131" t="s">
        <v>46</v>
      </c>
      <c r="G4" s="131" t="s">
        <v>46</v>
      </c>
      <c r="H4" s="131" t="s">
        <v>46</v>
      </c>
      <c r="I4" s="131" t="s">
        <v>47</v>
      </c>
      <c r="J4" s="131" t="s">
        <v>47</v>
      </c>
      <c r="K4" s="131" t="s">
        <v>47</v>
      </c>
    </row>
    <row r="5" spans="2:11" ht="37.5" x14ac:dyDescent="0.45">
      <c r="B5" s="131" t="s">
        <v>2</v>
      </c>
      <c r="C5" s="131" t="s">
        <v>54</v>
      </c>
      <c r="D5" s="20" t="s">
        <v>55</v>
      </c>
      <c r="E5" s="159" t="s">
        <v>56</v>
      </c>
      <c r="F5" s="159" t="s">
        <v>57</v>
      </c>
      <c r="G5" s="159" t="s">
        <v>51</v>
      </c>
      <c r="H5" s="159" t="s">
        <v>58</v>
      </c>
      <c r="I5" s="159" t="s">
        <v>57</v>
      </c>
      <c r="J5" s="159" t="s">
        <v>51</v>
      </c>
      <c r="K5" s="159" t="s">
        <v>58</v>
      </c>
    </row>
    <row r="6" spans="2:11" x14ac:dyDescent="0.45">
      <c r="B6" s="103" t="s">
        <v>113</v>
      </c>
      <c r="C6" s="103" t="s">
        <v>124</v>
      </c>
      <c r="D6" s="104">
        <v>27908805</v>
      </c>
      <c r="E6" s="104">
        <v>500</v>
      </c>
      <c r="F6" s="104">
        <v>0</v>
      </c>
      <c r="G6" s="104">
        <v>0</v>
      </c>
      <c r="H6" s="104">
        <v>0</v>
      </c>
      <c r="I6" s="104">
        <v>13954402500</v>
      </c>
      <c r="J6" s="104">
        <v>577233984</v>
      </c>
      <c r="K6" s="104">
        <v>13377168516</v>
      </c>
    </row>
    <row r="7" spans="2:11" x14ac:dyDescent="0.45">
      <c r="B7" s="103" t="s">
        <v>114</v>
      </c>
      <c r="C7" s="103" t="s">
        <v>123</v>
      </c>
      <c r="D7" s="104">
        <v>7462010</v>
      </c>
      <c r="E7" s="104">
        <v>150</v>
      </c>
      <c r="F7" s="104">
        <v>0</v>
      </c>
      <c r="G7" s="104">
        <v>0</v>
      </c>
      <c r="H7" s="104">
        <v>0</v>
      </c>
      <c r="I7" s="104">
        <v>1119301500</v>
      </c>
      <c r="J7" s="104">
        <v>0</v>
      </c>
      <c r="K7" s="104">
        <v>1119301500</v>
      </c>
    </row>
    <row r="8" spans="2:11" x14ac:dyDescent="0.45">
      <c r="B8" s="103" t="s">
        <v>112</v>
      </c>
      <c r="C8" s="103" t="s">
        <v>120</v>
      </c>
      <c r="D8" s="104">
        <v>144874</v>
      </c>
      <c r="E8" s="104">
        <v>500</v>
      </c>
      <c r="F8" s="104">
        <v>0</v>
      </c>
      <c r="G8" s="104">
        <v>0</v>
      </c>
      <c r="H8" s="104">
        <v>0</v>
      </c>
      <c r="I8" s="104">
        <v>72437000</v>
      </c>
      <c r="J8" s="104">
        <v>3584122</v>
      </c>
      <c r="K8" s="104">
        <v>68852878</v>
      </c>
    </row>
    <row r="9" spans="2:11" x14ac:dyDescent="0.45">
      <c r="B9" s="103" t="s">
        <v>111</v>
      </c>
      <c r="C9" s="103" t="s">
        <v>121</v>
      </c>
      <c r="D9" s="104">
        <v>46244</v>
      </c>
      <c r="E9" s="104">
        <v>400</v>
      </c>
      <c r="F9" s="104">
        <v>0</v>
      </c>
      <c r="G9" s="104">
        <v>0</v>
      </c>
      <c r="H9" s="104">
        <v>0</v>
      </c>
      <c r="I9" s="104">
        <v>18497600</v>
      </c>
      <c r="J9" s="104">
        <v>0</v>
      </c>
      <c r="K9" s="104">
        <v>18497600</v>
      </c>
    </row>
    <row r="10" spans="2:11" x14ac:dyDescent="0.45">
      <c r="B10" s="103" t="s">
        <v>115</v>
      </c>
      <c r="C10" s="103" t="s">
        <v>123</v>
      </c>
      <c r="D10" s="104">
        <v>52884</v>
      </c>
      <c r="E10" s="104">
        <v>200</v>
      </c>
      <c r="F10" s="104">
        <v>0</v>
      </c>
      <c r="G10" s="104">
        <v>0</v>
      </c>
      <c r="H10" s="104">
        <v>0</v>
      </c>
      <c r="I10" s="104">
        <v>10576800</v>
      </c>
      <c r="J10" s="104">
        <v>142930</v>
      </c>
      <c r="K10" s="104">
        <v>10433870</v>
      </c>
    </row>
    <row r="11" spans="2:11" ht="24" x14ac:dyDescent="0.45">
      <c r="B11" s="166" t="s">
        <v>66</v>
      </c>
      <c r="C11" s="167"/>
      <c r="D11" s="167"/>
      <c r="E11" s="168"/>
      <c r="F11" s="17">
        <f t="shared" ref="F11:H11" si="0">SUM(F6:F10)</f>
        <v>0</v>
      </c>
      <c r="G11" s="17">
        <f t="shared" si="0"/>
        <v>0</v>
      </c>
      <c r="H11" s="17">
        <f t="shared" si="0"/>
        <v>0</v>
      </c>
      <c r="I11" s="17">
        <f>SUM(I6:I10)</f>
        <v>15175215400</v>
      </c>
      <c r="J11" s="17">
        <f>SUM(J6:J10)</f>
        <v>580961036</v>
      </c>
      <c r="K11" s="17">
        <f>SUM(K6:K10)</f>
        <v>14594254364</v>
      </c>
    </row>
  </sheetData>
  <mergeCells count="16">
    <mergeCell ref="B11:E11"/>
    <mergeCell ref="B4:B5"/>
    <mergeCell ref="C5"/>
    <mergeCell ref="E5"/>
    <mergeCell ref="C4:E4"/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"/>
  <sheetViews>
    <sheetView rightToLeft="1" view="pageBreakPreview" topLeftCell="A4" zoomScale="80" zoomScaleNormal="100" zoomScaleSheetLayoutView="80" workbookViewId="0">
      <selection activeCell="N10" sqref="N10"/>
    </sheetView>
  </sheetViews>
  <sheetFormatPr defaultRowHeight="18.75" x14ac:dyDescent="0.45"/>
  <cols>
    <col min="1" max="1" width="9.140625" style="1"/>
    <col min="2" max="2" width="29.140625" style="1" customWidth="1"/>
    <col min="3" max="3" width="13.5703125" style="1" customWidth="1"/>
    <col min="4" max="4" width="18.42578125" style="1" bestFit="1" customWidth="1"/>
    <col min="5" max="5" width="19" style="1" bestFit="1" customWidth="1"/>
    <col min="6" max="6" width="20.140625" style="1" bestFit="1" customWidth="1"/>
    <col min="7" max="7" width="13.85546875" style="1" customWidth="1"/>
    <col min="8" max="8" width="19.5703125" style="1" bestFit="1" customWidth="1"/>
    <col min="9" max="9" width="20" style="1" customWidth="1"/>
    <col min="10" max="10" width="19.140625" style="1" bestFit="1" customWidth="1"/>
    <col min="11" max="11" width="9.140625" style="1" customWidth="1"/>
    <col min="12" max="16384" width="9.140625" style="1"/>
  </cols>
  <sheetData>
    <row r="1" spans="2:10" ht="24" x14ac:dyDescent="0.45">
      <c r="B1" s="163" t="s">
        <v>0</v>
      </c>
      <c r="C1" s="154"/>
      <c r="D1" s="154"/>
      <c r="E1" s="154"/>
      <c r="F1" s="154"/>
      <c r="G1" s="154"/>
      <c r="H1" s="154"/>
      <c r="I1" s="154"/>
      <c r="J1" s="155"/>
    </row>
    <row r="2" spans="2:10" ht="24" x14ac:dyDescent="0.45">
      <c r="B2" s="164" t="s">
        <v>44</v>
      </c>
      <c r="C2" s="136"/>
      <c r="D2" s="136"/>
      <c r="E2" s="136"/>
      <c r="F2" s="136"/>
      <c r="G2" s="136"/>
      <c r="H2" s="136"/>
      <c r="I2" s="136"/>
      <c r="J2" s="156"/>
    </row>
    <row r="3" spans="2:10" ht="24" x14ac:dyDescent="0.45">
      <c r="B3" s="165" t="str">
        <f>سهام!C3</f>
        <v>برای ماه منتهی به 1399/04/31</v>
      </c>
      <c r="C3" s="157"/>
      <c r="D3" s="157"/>
      <c r="E3" s="157"/>
      <c r="F3" s="157"/>
      <c r="G3" s="157"/>
      <c r="H3" s="157"/>
      <c r="I3" s="157"/>
      <c r="J3" s="158"/>
    </row>
    <row r="4" spans="2:10" ht="24" x14ac:dyDescent="0.45">
      <c r="B4" s="32" t="s">
        <v>80</v>
      </c>
      <c r="C4" s="37"/>
      <c r="D4" s="37"/>
      <c r="E4" s="37"/>
      <c r="F4" s="37"/>
      <c r="G4" s="37"/>
      <c r="H4" s="37"/>
      <c r="I4" s="37"/>
      <c r="J4" s="38"/>
    </row>
    <row r="5" spans="2:10" x14ac:dyDescent="0.45">
      <c r="B5" s="131" t="s">
        <v>2</v>
      </c>
      <c r="C5" s="131" t="s">
        <v>46</v>
      </c>
      <c r="D5" s="131" t="s">
        <v>46</v>
      </c>
      <c r="E5" s="131" t="s">
        <v>46</v>
      </c>
      <c r="F5" s="131" t="s">
        <v>46</v>
      </c>
      <c r="G5" s="131" t="s">
        <v>47</v>
      </c>
      <c r="H5" s="131" t="s">
        <v>47</v>
      </c>
      <c r="I5" s="131" t="s">
        <v>47</v>
      </c>
      <c r="J5" s="131" t="s">
        <v>47</v>
      </c>
    </row>
    <row r="6" spans="2:10" ht="37.5" x14ac:dyDescent="0.45">
      <c r="B6" s="131" t="s">
        <v>2</v>
      </c>
      <c r="C6" s="131" t="s">
        <v>6</v>
      </c>
      <c r="D6" s="131" t="s">
        <v>8</v>
      </c>
      <c r="E6" s="131" t="s">
        <v>59</v>
      </c>
      <c r="F6" s="20" t="s">
        <v>60</v>
      </c>
      <c r="G6" s="131" t="s">
        <v>6</v>
      </c>
      <c r="H6" s="19" t="s">
        <v>8</v>
      </c>
      <c r="I6" s="131" t="s">
        <v>59</v>
      </c>
      <c r="J6" s="159" t="s">
        <v>60</v>
      </c>
    </row>
    <row r="7" spans="2:10" ht="27" customHeight="1" x14ac:dyDescent="0.45">
      <c r="B7" s="103" t="s">
        <v>113</v>
      </c>
      <c r="C7" s="104">
        <v>29151253</v>
      </c>
      <c r="D7" s="104">
        <v>1152106399381</v>
      </c>
      <c r="E7" s="104">
        <v>964747195047</v>
      </c>
      <c r="F7" s="110">
        <v>187359204334</v>
      </c>
      <c r="G7" s="104">
        <v>29151253</v>
      </c>
      <c r="H7" s="104">
        <v>1152106399381</v>
      </c>
      <c r="I7" s="104">
        <v>294297790151</v>
      </c>
      <c r="J7" s="104">
        <v>857808609230</v>
      </c>
    </row>
    <row r="8" spans="2:10" ht="27" customHeight="1" x14ac:dyDescent="0.45">
      <c r="B8" s="103" t="s">
        <v>112</v>
      </c>
      <c r="C8" s="104">
        <v>587132</v>
      </c>
      <c r="D8" s="104">
        <v>15362416049</v>
      </c>
      <c r="E8" s="104">
        <v>14929652320</v>
      </c>
      <c r="F8" s="104">
        <v>432763729</v>
      </c>
      <c r="G8" s="104">
        <v>587132</v>
      </c>
      <c r="H8" s="104">
        <v>15362416049</v>
      </c>
      <c r="I8" s="104">
        <v>11986850154</v>
      </c>
      <c r="J8" s="104">
        <v>3375565895</v>
      </c>
    </row>
    <row r="9" spans="2:10" ht="27" customHeight="1" x14ac:dyDescent="0.45">
      <c r="B9" s="103" t="s">
        <v>122</v>
      </c>
      <c r="C9" s="104">
        <v>111811</v>
      </c>
      <c r="D9" s="104">
        <v>2803053881</v>
      </c>
      <c r="E9" s="104">
        <v>2958964705</v>
      </c>
      <c r="F9" s="109">
        <v>-155910823</v>
      </c>
      <c r="G9" s="104">
        <v>111811</v>
      </c>
      <c r="H9" s="104">
        <v>2803053881</v>
      </c>
      <c r="I9" s="104">
        <v>1301703662</v>
      </c>
      <c r="J9" s="104">
        <v>1501350219</v>
      </c>
    </row>
    <row r="10" spans="2:10" ht="27" customHeight="1" x14ac:dyDescent="0.45">
      <c r="B10" s="103" t="s">
        <v>115</v>
      </c>
      <c r="C10" s="104">
        <v>460543</v>
      </c>
      <c r="D10" s="104">
        <v>12004321192</v>
      </c>
      <c r="E10" s="104">
        <v>14555122175</v>
      </c>
      <c r="F10" s="109">
        <v>-2550800982</v>
      </c>
      <c r="G10" s="104">
        <v>460543</v>
      </c>
      <c r="H10" s="104">
        <v>12004321192</v>
      </c>
      <c r="I10" s="104">
        <v>11109312784</v>
      </c>
      <c r="J10" s="104">
        <v>895008408</v>
      </c>
    </row>
    <row r="11" spans="2:10" ht="27" customHeight="1" x14ac:dyDescent="0.45">
      <c r="B11" s="103" t="s">
        <v>91</v>
      </c>
      <c r="C11" s="104">
        <v>3900</v>
      </c>
      <c r="D11" s="104">
        <v>3794197511</v>
      </c>
      <c r="E11" s="104">
        <v>3781773325</v>
      </c>
      <c r="F11" s="110">
        <v>12424186</v>
      </c>
      <c r="G11" s="104">
        <v>3900</v>
      </c>
      <c r="H11" s="104">
        <v>3794197511</v>
      </c>
      <c r="I11" s="104">
        <v>3192512895</v>
      </c>
      <c r="J11" s="104">
        <v>601684616</v>
      </c>
    </row>
    <row r="12" spans="2:10" ht="27" customHeight="1" x14ac:dyDescent="0.45">
      <c r="B12" s="103" t="s">
        <v>90</v>
      </c>
      <c r="C12" s="104">
        <v>3800</v>
      </c>
      <c r="D12" s="104">
        <v>3009795115</v>
      </c>
      <c r="E12" s="104">
        <v>3139569760</v>
      </c>
      <c r="F12" s="109">
        <v>-129774644</v>
      </c>
      <c r="G12" s="104">
        <v>3800</v>
      </c>
      <c r="H12" s="104">
        <v>3009795115</v>
      </c>
      <c r="I12" s="104">
        <v>2481297637</v>
      </c>
      <c r="J12" s="104">
        <v>528497478</v>
      </c>
    </row>
    <row r="13" spans="2:10" ht="27" customHeight="1" x14ac:dyDescent="0.45">
      <c r="B13" s="103" t="s">
        <v>114</v>
      </c>
      <c r="C13" s="104">
        <v>1383778</v>
      </c>
      <c r="D13" s="104">
        <v>60782499863</v>
      </c>
      <c r="E13" s="104">
        <v>86842593280</v>
      </c>
      <c r="F13" s="109">
        <v>-26060093416</v>
      </c>
      <c r="G13" s="104">
        <v>1383778</v>
      </c>
      <c r="H13" s="104">
        <v>60782499863</v>
      </c>
      <c r="I13" s="104">
        <v>60618667714</v>
      </c>
      <c r="J13" s="104">
        <v>163832149</v>
      </c>
    </row>
    <row r="14" spans="2:10" ht="27" customHeight="1" x14ac:dyDescent="0.45">
      <c r="B14" s="103" t="s">
        <v>131</v>
      </c>
      <c r="C14" s="104">
        <v>36149</v>
      </c>
      <c r="D14" s="104">
        <v>30159460861</v>
      </c>
      <c r="E14" s="104">
        <v>31174500240</v>
      </c>
      <c r="F14" s="109">
        <v>-1015039378</v>
      </c>
      <c r="G14" s="104">
        <v>36149</v>
      </c>
      <c r="H14" s="104">
        <v>30159460861</v>
      </c>
      <c r="I14" s="104">
        <v>30486388825</v>
      </c>
      <c r="J14" s="109">
        <v>-326927963</v>
      </c>
    </row>
    <row r="15" spans="2:10" ht="27" customHeight="1" x14ac:dyDescent="0.45">
      <c r="B15" s="103" t="s">
        <v>111</v>
      </c>
      <c r="C15" s="104">
        <v>1559952</v>
      </c>
      <c r="D15" s="104">
        <v>21430567428</v>
      </c>
      <c r="E15" s="104">
        <v>25098240654</v>
      </c>
      <c r="F15" s="109">
        <v>-3667673225</v>
      </c>
      <c r="G15" s="104">
        <v>1559952</v>
      </c>
      <c r="H15" s="104">
        <v>21430567428</v>
      </c>
      <c r="I15" s="104">
        <v>21991921648</v>
      </c>
      <c r="J15" s="109">
        <v>-561354219</v>
      </c>
    </row>
    <row r="16" spans="2:10" ht="27" customHeight="1" x14ac:dyDescent="0.45">
      <c r="B16" s="103" t="s">
        <v>125</v>
      </c>
      <c r="C16" s="104">
        <v>33000</v>
      </c>
      <c r="D16" s="104">
        <v>25444669230</v>
      </c>
      <c r="E16" s="104">
        <v>27200290583</v>
      </c>
      <c r="F16" s="109">
        <v>-1755621352</v>
      </c>
      <c r="G16" s="104">
        <v>33000</v>
      </c>
      <c r="H16" s="104">
        <v>25444669230</v>
      </c>
      <c r="I16" s="104">
        <v>26055876756</v>
      </c>
      <c r="J16" s="109">
        <v>-611207525</v>
      </c>
    </row>
    <row r="17" spans="2:10" ht="26.25" customHeight="1" x14ac:dyDescent="0.45">
      <c r="B17" s="103" t="s">
        <v>128</v>
      </c>
      <c r="C17" s="104">
        <v>0</v>
      </c>
      <c r="D17" s="104">
        <v>0</v>
      </c>
      <c r="E17" s="104">
        <v>387970689</v>
      </c>
      <c r="F17" s="109">
        <v>-387970689</v>
      </c>
      <c r="G17" s="104">
        <v>0</v>
      </c>
      <c r="H17" s="104">
        <v>0</v>
      </c>
      <c r="I17" s="104">
        <v>0</v>
      </c>
      <c r="J17" s="104">
        <v>0</v>
      </c>
    </row>
    <row r="18" spans="2:10" ht="33.75" customHeight="1" x14ac:dyDescent="0.55000000000000004">
      <c r="B18" s="169" t="s">
        <v>66</v>
      </c>
      <c r="C18" s="170"/>
      <c r="D18" s="17">
        <f>SUM(D7:D17)</f>
        <v>1326897380511</v>
      </c>
      <c r="E18" s="17">
        <f>SUM(E7:E17)</f>
        <v>1174815872778</v>
      </c>
      <c r="F18" s="18">
        <f>SUM(F7:F17)</f>
        <v>152081507740</v>
      </c>
      <c r="G18" s="28"/>
      <c r="H18" s="18">
        <f>SUM(H7:H17)</f>
        <v>1326897380511</v>
      </c>
      <c r="I18" s="18">
        <f>SUM(I7:I17)</f>
        <v>463522322226</v>
      </c>
      <c r="J18" s="18">
        <f>SUM(J7:J17)</f>
        <v>863375058288</v>
      </c>
    </row>
    <row r="20" spans="2:10" x14ac:dyDescent="0.45">
      <c r="C20" s="10"/>
      <c r="F20" s="10"/>
      <c r="G20" s="10"/>
    </row>
  </sheetData>
  <sortState ref="B8:J16">
    <sortCondition descending="1" ref="B5"/>
  </sortState>
  <mergeCells count="13">
    <mergeCell ref="B1:J1"/>
    <mergeCell ref="B2:J2"/>
    <mergeCell ref="B3:J3"/>
    <mergeCell ref="B18:C18"/>
    <mergeCell ref="G6"/>
    <mergeCell ref="I6"/>
    <mergeCell ref="J6"/>
    <mergeCell ref="G5:J5"/>
    <mergeCell ref="B5:B6"/>
    <mergeCell ref="C6"/>
    <mergeCell ref="D6"/>
    <mergeCell ref="E6"/>
    <mergeCell ref="C5:F5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زینب یعقوبی</cp:lastModifiedBy>
  <cp:lastPrinted>2020-07-27T06:00:06Z</cp:lastPrinted>
  <dcterms:created xsi:type="dcterms:W3CDTF">2018-12-22T09:13:23Z</dcterms:created>
  <dcterms:modified xsi:type="dcterms:W3CDTF">2020-07-29T09:49:53Z</dcterms:modified>
</cp:coreProperties>
</file>