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9\اردیبهشت\"/>
    </mc:Choice>
  </mc:AlternateContent>
  <bookViews>
    <workbookView xWindow="0" yWindow="0" windowWidth="20400" windowHeight="76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مشارکت'!$A$1:$U$13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'!$A$1:$L$13</definedName>
    <definedName name="_xlnm.Print_Area" localSheetId="8">'درآمد ناشی از تغییر قیمت اوراق '!$A$1:$K$19</definedName>
    <definedName name="_xlnm.Print_Area" localSheetId="9">'درآمد ناشی از فروش '!$A$1:$K$22</definedName>
    <definedName name="_xlnm.Print_Area" localSheetId="5">'سپرده '!$A$1:$L$9</definedName>
    <definedName name="_xlnm.Print_Area" localSheetId="11">'سرمایه‌گذاری در اوراق بهادار '!$A$1:$K$16</definedName>
    <definedName name="_xlnm.Print_Area" localSheetId="10">'سرمایه‌گذاری در سهام '!$A$1:$M$18</definedName>
    <definedName name="_xlnm.Print_Area" localSheetId="6">'سود اوراق بهادار و سپرده بانکی '!$A$1:$L$11</definedName>
    <definedName name="_xlnm.Print_Area" localSheetId="0">سهام!$A$1:$O$14</definedName>
    <definedName name="_xlnm.Print_Area" localSheetId="4">'گواهی سپرده '!$A$1:$R$9</definedName>
  </definedNames>
  <calcPr calcId="162913"/>
</workbook>
</file>

<file path=xl/calcChain.xml><?xml version="1.0" encoding="utf-8"?>
<calcChain xmlns="http://schemas.openxmlformats.org/spreadsheetml/2006/main">
  <c r="G6" i="13" l="1"/>
  <c r="E6" i="13"/>
  <c r="D9" i="15" l="1"/>
  <c r="E9" i="15"/>
  <c r="E8" i="15"/>
  <c r="E7" i="15"/>
  <c r="E6" i="15"/>
  <c r="C10" i="14"/>
  <c r="B10" i="14"/>
  <c r="F7" i="13"/>
  <c r="D7" i="13"/>
  <c r="J15" i="12"/>
  <c r="I15" i="12"/>
  <c r="H15" i="12"/>
  <c r="G15" i="12"/>
  <c r="F15" i="12"/>
  <c r="D15" i="12"/>
  <c r="L15" i="11"/>
  <c r="K15" i="11"/>
  <c r="J15" i="11"/>
  <c r="I15" i="11"/>
  <c r="H15" i="11"/>
  <c r="G15" i="11"/>
  <c r="F15" i="11"/>
  <c r="E15" i="11"/>
  <c r="D15" i="11"/>
  <c r="C15" i="11"/>
  <c r="J21" i="10"/>
  <c r="I21" i="10"/>
  <c r="H21" i="10"/>
  <c r="F21" i="10"/>
  <c r="E21" i="10"/>
  <c r="D21" i="10"/>
  <c r="J18" i="9"/>
  <c r="I18" i="9"/>
  <c r="H18" i="9"/>
  <c r="F18" i="9"/>
  <c r="E18" i="9"/>
  <c r="D18" i="9"/>
  <c r="K11" i="8"/>
  <c r="J11" i="8"/>
  <c r="I11" i="8"/>
  <c r="H11" i="8"/>
  <c r="G11" i="8"/>
  <c r="F11" i="8"/>
  <c r="K9" i="7"/>
  <c r="I9" i="7"/>
  <c r="H9" i="7"/>
  <c r="F9" i="7"/>
  <c r="J8" i="6"/>
  <c r="I8" i="6"/>
  <c r="H8" i="6"/>
  <c r="G8" i="6"/>
  <c r="R12" i="3"/>
  <c r="S12" i="3"/>
  <c r="Q12" i="3"/>
  <c r="P12" i="3"/>
  <c r="M12" i="3"/>
  <c r="L12" i="3"/>
  <c r="K12" i="3"/>
  <c r="J12" i="3"/>
  <c r="I12" i="3"/>
  <c r="M13" i="1"/>
  <c r="L13" i="1"/>
  <c r="I13" i="1"/>
  <c r="G13" i="1"/>
  <c r="E13" i="1"/>
  <c r="D13" i="1"/>
  <c r="G11" i="11"/>
  <c r="L14" i="11"/>
  <c r="L13" i="11"/>
  <c r="L12" i="11"/>
  <c r="L11" i="11"/>
  <c r="L10" i="11"/>
  <c r="L9" i="11"/>
  <c r="L8" i="11"/>
  <c r="L7" i="11"/>
  <c r="L6" i="11"/>
  <c r="G14" i="11"/>
  <c r="G13" i="11"/>
  <c r="G12" i="11"/>
  <c r="G10" i="11"/>
  <c r="G9" i="11"/>
  <c r="G8" i="11"/>
  <c r="G7" i="11"/>
  <c r="G6" i="11"/>
  <c r="J8" i="1"/>
  <c r="J9" i="1"/>
  <c r="J10" i="1"/>
  <c r="J11" i="1"/>
  <c r="J12" i="1"/>
  <c r="J7" i="1"/>
  <c r="C5" i="14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  <c r="G7" i="13" l="1"/>
  <c r="E7" i="13"/>
  <c r="O12" i="3" l="1"/>
  <c r="N12" i="3"/>
  <c r="E15" i="12"/>
  <c r="C15" i="12"/>
  <c r="J9" i="7"/>
</calcChain>
</file>

<file path=xl/sharedStrings.xml><?xml version="1.0" encoding="utf-8"?>
<sst xmlns="http://schemas.openxmlformats.org/spreadsheetml/2006/main" count="503" uniqueCount="149">
  <si>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</si>
  <si>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</si>
  <si>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</si>
  <si>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</si>
  <si>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</si>
  <si>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</si>
  <si>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</si>
  <si>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</si>
  <si>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</si>
  <si>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</si>
  <si>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</si>
  <si>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</si>
  <si>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</si>
  <si>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</si>
  <si>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</si>
  <si>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</si>
  <si>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</si>
  <si>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</si>
  <si>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</si>
  <si>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</si>
  <si>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</si>
  <si>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</si>
  <si>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</si>
  <si>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</si>
  <si>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</si>
  <si>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</si>
  <si>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</si>
  <si>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</si>
  <si>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</si>
  <si>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</si>
  <si>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</si>
  <si>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</si>
  <si>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</si>
  <si>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</si>
  <si>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</si>
  <si>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</si>
  <si>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</si>
  <si>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</si>
  <si>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</si>
  <si>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</si>
  <si>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</si>
  <si>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</si>
  <si>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</si>
  <si>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</si>
  <si>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</si>
  <si>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</si>
  <si>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</si>
  <si>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</si>
  <si>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</si>
  <si>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</si>
  <si>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</si>
  <si>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</si>
  <si>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</si>
  <si>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</si>
  <si>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</si>
  <si>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</si>
  <si>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</si>
  <si>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</si>
  <si>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</si>
  <si>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</si>
  <si>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</si>
  <si>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</si>
  <si>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</si>
  <si>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</si>
  <si>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</si>
  <si>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</si>
  <si>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</si>
  <si>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</si>
  <si>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</si>
  <si>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</si>
  <si>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</si>
  <si>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</si>
  <si>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</si>
  <si>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</si>
  <si>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</si>
  <si>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</si>
  <si>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</si>
  <si>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جمع کل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</si>
  <si>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</si>
  <si>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</si>
  <si>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</si>
  <si>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</si>
  <si>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</si>
  <si>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</si>
  <si>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</si>
  <si>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</si>
  <si>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</si>
  <si>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</si>
  <si>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</si>
  <si>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اسنادخزانه-م3بودجه97-990721</t>
  </si>
  <si>
    <t>اسنادخزانه-م23بودجه97-000824</t>
  </si>
  <si>
    <t>اسنادخزانه-م24بودجه96-990625</t>
  </si>
  <si>
    <t>اسنادخزانه-م4بودجه97-991022</t>
  </si>
  <si>
    <t>اسنادخزانه-م23بودجه96-990528</t>
  </si>
  <si>
    <t>بله</t>
  </si>
  <si>
    <t>1398/03/19</t>
  </si>
  <si>
    <t>1397/04/11</t>
  </si>
  <si>
    <t>1400/08/24</t>
  </si>
  <si>
    <t>1399/06/25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</si>
  <si>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</si>
  <si>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</si>
  <si>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</si>
  <si>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</si>
  <si>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</si>
  <si>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</si>
  <si>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</si>
  <si>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</si>
  <si>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</si>
  <si>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0.00 %</t>
  </si>
  <si>
    <t>ح . س. توسعه گوهران امید</t>
  </si>
  <si>
    <t>ح . سیمان‌هرمزگان‌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</si>
  <si>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</si>
  <si>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</si>
  <si>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</si>
  <si>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</si>
  <si>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</si>
  <si>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مشارکت ليزينگ اميد9907</t>
  </si>
  <si>
    <t>1399/07/25</t>
  </si>
  <si>
    <t>بازرگانی و تولیدی مرجان کار</t>
  </si>
  <si>
    <t>مشارکت لیزینگ امید9907</t>
  </si>
  <si>
    <t>1398/11/16</t>
  </si>
  <si>
    <t>1398/11/19</t>
  </si>
  <si>
    <t>1399/01/31</t>
  </si>
  <si>
    <t>ح. کویر تایر</t>
  </si>
  <si>
    <t>1399/01/30</t>
  </si>
  <si>
    <t>برای ماه منتهی به 1399/02/31</t>
  </si>
  <si>
    <t>1399/02/31</t>
  </si>
  <si>
    <t>56.04 %</t>
  </si>
  <si>
    <t>9.38 %</t>
  </si>
  <si>
    <t>1.70 %</t>
  </si>
  <si>
    <t>0.89 %</t>
  </si>
  <si>
    <t>0.69 %</t>
  </si>
  <si>
    <t>0.18 %</t>
  </si>
  <si>
    <t>اسنادخزانه-م12بودجه98-001111</t>
  </si>
  <si>
    <t>1398/09/13</t>
  </si>
  <si>
    <t>1400/11/11</t>
  </si>
  <si>
    <t>6.30 %</t>
  </si>
  <si>
    <t>اسنادخزانه-م9بودجه98-000923</t>
  </si>
  <si>
    <t>1398/07/23</t>
  </si>
  <si>
    <t>1400/09/23</t>
  </si>
  <si>
    <t>1.85 %</t>
  </si>
  <si>
    <t>0.36 %</t>
  </si>
  <si>
    <t>اسنادخزانه-م6بودجه98-000519</t>
  </si>
  <si>
    <t>1398/08/19</t>
  </si>
  <si>
    <t>1400/05/19</t>
  </si>
  <si>
    <t>0.32 %</t>
  </si>
  <si>
    <t>0.30 %</t>
  </si>
  <si>
    <t>18.49 %</t>
  </si>
  <si>
    <t>*مبلغ کل دارایی ها در تاریخ افشای گزارش  1/027/901/603/085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</si>
</sst>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2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  <font>
      <sz val="12"/>
      <color theme="1"/>
      <name val="B Nazanin"/>
      <charset val="178"/>
    </font>
    <font>
      <sz val="11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3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0" fillId="4" borderId="29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1" xfId="0" applyFont="1" applyBorder="1"/>
    <xf numFmtId="3" fontId="5" fillId="0" borderId="30" xfId="0" applyNumberFormat="1" applyFont="1" applyBorder="1" applyAlignment="1">
      <alignment horizontal="center" vertical="center"/>
    </xf>
    <xf numFmtId="165" fontId="15" fillId="0" borderId="1" xfId="1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3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2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9" fontId="15" fillId="0" borderId="21" xfId="2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8" xfId="2" applyNumberFormat="1" applyFont="1" applyBorder="1" applyAlignment="1">
      <alignment horizontal="center" vertical="center"/>
    </xf>
    <xf numFmtId="3" fontId="5" fillId="0" borderId="35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42" xfId="0" applyNumberFormat="1" applyFont="1" applyBorder="1" applyAlignment="1">
      <alignment horizontal="center" vertical="center"/>
    </xf>
    <xf numFmtId="3" fontId="1" fillId="0" borderId="42" xfId="0" applyNumberFormat="1" applyFont="1" applyBorder="1" applyAlignment="1">
      <alignment horizontal="center" vertical="center"/>
    </xf>
    <xf numFmtId="3" fontId="5" fillId="3" borderId="42" xfId="0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65" fontId="15" fillId="0" borderId="45" xfId="1" applyNumberFormat="1" applyFont="1" applyBorder="1" applyAlignment="1">
      <alignment horizontal="center" vertical="center"/>
    </xf>
    <xf numFmtId="10" fontId="15" fillId="0" borderId="32" xfId="1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13" fontId="1" fillId="0" borderId="1" xfId="0" applyNumberFormat="1" applyFont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9" fontId="15" fillId="0" borderId="32" xfId="2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165" fontId="21" fillId="0" borderId="1" xfId="1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3" fontId="1" fillId="3" borderId="43" xfId="0" applyNumberFormat="1" applyFont="1" applyFill="1" applyBorder="1" applyAlignment="1">
      <alignment horizontal="center" vertical="center"/>
    </xf>
    <xf numFmtId="3" fontId="5" fillId="3" borderId="44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N21"/>
  <sheetViews>
    <sheetView rightToLeft="1" tabSelected="1" view="pageBreakPreview" topLeftCell="A3" zoomScale="80" zoomScaleNormal="90" zoomScaleSheetLayoutView="80" workbookViewId="0">
      <selection activeCell="G12" sqref="G12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6.2851562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2851562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4" ht="26.25" x14ac:dyDescent="0.45">
      <c r="B1" s="53"/>
      <c r="C1" s="119" t="s">
        <v>0</v>
      </c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2:14" ht="26.25" x14ac:dyDescent="0.45">
      <c r="B2" s="54"/>
      <c r="C2" s="125" t="s">
        <v>1</v>
      </c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6"/>
    </row>
    <row r="3" spans="2:14" ht="26.25" x14ac:dyDescent="0.45">
      <c r="B3" s="55" t="s">
        <v>80</v>
      </c>
      <c r="C3" s="127" t="s">
        <v>125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</row>
    <row r="4" spans="2:14" ht="24.75" customHeight="1" x14ac:dyDescent="0.45">
      <c r="B4" s="129" t="s">
        <v>2</v>
      </c>
      <c r="C4" s="118" t="s">
        <v>122</v>
      </c>
      <c r="D4" s="118" t="s">
        <v>3</v>
      </c>
      <c r="E4" s="118" t="s">
        <v>3</v>
      </c>
      <c r="F4" s="118" t="s">
        <v>4</v>
      </c>
      <c r="G4" s="118" t="s">
        <v>4</v>
      </c>
      <c r="H4" s="118" t="s">
        <v>4</v>
      </c>
      <c r="I4" s="118" t="s">
        <v>4</v>
      </c>
      <c r="J4" s="118" t="s">
        <v>126</v>
      </c>
      <c r="K4" s="118" t="s">
        <v>5</v>
      </c>
      <c r="L4" s="118" t="s">
        <v>5</v>
      </c>
      <c r="M4" s="118" t="s">
        <v>5</v>
      </c>
      <c r="N4" s="133" t="s">
        <v>5</v>
      </c>
    </row>
    <row r="5" spans="2:14" ht="26.25" customHeight="1" x14ac:dyDescent="0.45">
      <c r="B5" s="130"/>
      <c r="C5" s="118" t="s">
        <v>6</v>
      </c>
      <c r="D5" s="118" t="s">
        <v>7</v>
      </c>
      <c r="E5" s="118" t="s">
        <v>8</v>
      </c>
      <c r="F5" s="118" t="s">
        <v>9</v>
      </c>
      <c r="G5" s="118" t="s">
        <v>9</v>
      </c>
      <c r="H5" s="118" t="s">
        <v>10</v>
      </c>
      <c r="I5" s="118" t="s">
        <v>10</v>
      </c>
      <c r="J5" s="118" t="s">
        <v>6</v>
      </c>
      <c r="K5" s="118" t="s">
        <v>11</v>
      </c>
      <c r="L5" s="118" t="s">
        <v>7</v>
      </c>
      <c r="M5" s="118" t="s">
        <v>8</v>
      </c>
      <c r="N5" s="132" t="s">
        <v>12</v>
      </c>
    </row>
    <row r="6" spans="2:14" ht="29.25" customHeight="1" x14ac:dyDescent="0.45">
      <c r="B6" s="131"/>
      <c r="C6" s="118" t="s">
        <v>6</v>
      </c>
      <c r="D6" s="118" t="s">
        <v>7</v>
      </c>
      <c r="E6" s="118" t="s">
        <v>8</v>
      </c>
      <c r="F6" s="118" t="s">
        <v>6</v>
      </c>
      <c r="G6" s="118" t="s">
        <v>7</v>
      </c>
      <c r="H6" s="118" t="s">
        <v>6</v>
      </c>
      <c r="I6" s="118" t="s">
        <v>13</v>
      </c>
      <c r="J6" s="118" t="s">
        <v>6</v>
      </c>
      <c r="K6" s="118" t="s">
        <v>11</v>
      </c>
      <c r="L6" s="118" t="s">
        <v>7</v>
      </c>
      <c r="M6" s="118" t="s">
        <v>8</v>
      </c>
      <c r="N6" s="132" t="s">
        <v>12</v>
      </c>
    </row>
    <row r="7" spans="2:14" ht="31.5" customHeight="1" x14ac:dyDescent="0.45">
      <c r="B7" s="56" t="s">
        <v>113</v>
      </c>
      <c r="C7" s="4">
        <v>33722800</v>
      </c>
      <c r="D7" s="4">
        <v>199435261503</v>
      </c>
      <c r="E7" s="4">
        <v>449746614314.91998</v>
      </c>
      <c r="F7" s="105">
        <v>0</v>
      </c>
      <c r="G7" s="4">
        <v>0</v>
      </c>
      <c r="H7" s="4">
        <v>5813995</v>
      </c>
      <c r="I7" s="4">
        <v>95855713002</v>
      </c>
      <c r="J7" s="13">
        <f>C7+F7-H7</f>
        <v>27908805</v>
      </c>
      <c r="K7" s="13">
        <v>20828</v>
      </c>
      <c r="L7" s="4">
        <v>165051532589</v>
      </c>
      <c r="M7" s="4">
        <v>578965265023.745</v>
      </c>
      <c r="N7" s="94" t="s">
        <v>127</v>
      </c>
    </row>
    <row r="8" spans="2:14" ht="31.5" customHeight="1" x14ac:dyDescent="0.45">
      <c r="B8" s="56" t="s">
        <v>114</v>
      </c>
      <c r="C8" s="4">
        <v>7462010</v>
      </c>
      <c r="D8" s="4">
        <v>90984320171</v>
      </c>
      <c r="E8" s="4">
        <v>143011096274.284</v>
      </c>
      <c r="F8" s="105">
        <v>4436850</v>
      </c>
      <c r="G8" s="4">
        <v>106300416619</v>
      </c>
      <c r="H8" s="4">
        <v>8687808</v>
      </c>
      <c r="I8" s="4">
        <v>217050930142</v>
      </c>
      <c r="J8" s="13">
        <f t="shared" ref="J8:J12" si="0">C8+F8-H8</f>
        <v>3211052</v>
      </c>
      <c r="K8" s="13">
        <v>30308</v>
      </c>
      <c r="L8" s="4">
        <v>60568701214</v>
      </c>
      <c r="M8" s="4">
        <v>96932254965.576202</v>
      </c>
      <c r="N8" s="94" t="s">
        <v>128</v>
      </c>
    </row>
    <row r="9" spans="2:14" ht="31.5" customHeight="1" x14ac:dyDescent="0.45">
      <c r="B9" s="56" t="s">
        <v>112</v>
      </c>
      <c r="C9" s="4">
        <v>914722</v>
      </c>
      <c r="D9" s="4">
        <v>8387637245</v>
      </c>
      <c r="E9" s="4">
        <v>14024135286.1735</v>
      </c>
      <c r="F9" s="105">
        <v>606772</v>
      </c>
      <c r="G9" s="4">
        <v>10274486924</v>
      </c>
      <c r="H9" s="4">
        <v>444362</v>
      </c>
      <c r="I9" s="4">
        <v>7766016026</v>
      </c>
      <c r="J9" s="13">
        <f t="shared" si="0"/>
        <v>1077132</v>
      </c>
      <c r="K9" s="13">
        <v>16399</v>
      </c>
      <c r="L9" s="4">
        <v>14192457046</v>
      </c>
      <c r="M9" s="4">
        <v>17593408756.2047</v>
      </c>
      <c r="N9" s="94" t="s">
        <v>129</v>
      </c>
    </row>
    <row r="10" spans="2:14" ht="31.5" customHeight="1" x14ac:dyDescent="0.45">
      <c r="B10" s="56" t="s">
        <v>111</v>
      </c>
      <c r="C10" s="4">
        <v>703198</v>
      </c>
      <c r="D10" s="4">
        <v>3296359828</v>
      </c>
      <c r="E10" s="4">
        <v>3907488306.8484201</v>
      </c>
      <c r="F10" s="105">
        <v>2021446</v>
      </c>
      <c r="G10" s="4">
        <v>15742672368</v>
      </c>
      <c r="H10" s="4">
        <v>1857335</v>
      </c>
      <c r="I10" s="4">
        <v>14506167701</v>
      </c>
      <c r="J10" s="13">
        <f t="shared" si="0"/>
        <v>867309</v>
      </c>
      <c r="K10" s="13">
        <v>10587</v>
      </c>
      <c r="L10" s="4">
        <v>6838726414</v>
      </c>
      <c r="M10" s="4">
        <v>9145563403.4718304</v>
      </c>
      <c r="N10" s="94" t="s">
        <v>130</v>
      </c>
    </row>
    <row r="11" spans="2:14" ht="32.25" customHeight="1" x14ac:dyDescent="0.45">
      <c r="B11" s="56" t="s">
        <v>115</v>
      </c>
      <c r="C11" s="4">
        <v>52884</v>
      </c>
      <c r="D11" s="4">
        <v>668686145</v>
      </c>
      <c r="E11" s="4">
        <v>681904565.30664003</v>
      </c>
      <c r="F11" s="4">
        <v>685349</v>
      </c>
      <c r="G11" s="4">
        <v>13077198395</v>
      </c>
      <c r="H11" s="4">
        <v>395987</v>
      </c>
      <c r="I11" s="4">
        <v>7623578646</v>
      </c>
      <c r="J11" s="13">
        <f t="shared" si="0"/>
        <v>342246</v>
      </c>
      <c r="K11" s="13">
        <v>20966</v>
      </c>
      <c r="L11" s="4">
        <v>6511900144</v>
      </c>
      <c r="M11" s="4">
        <v>7146899272.7523603</v>
      </c>
      <c r="N11" s="95" t="s">
        <v>131</v>
      </c>
    </row>
    <row r="12" spans="2:14" ht="32.25" customHeight="1" thickBot="1" x14ac:dyDescent="0.5">
      <c r="B12" s="56" t="s">
        <v>123</v>
      </c>
      <c r="C12" s="4">
        <v>111811</v>
      </c>
      <c r="D12" s="4">
        <v>1301703662</v>
      </c>
      <c r="E12" s="4">
        <v>1330364786.1180601</v>
      </c>
      <c r="F12" s="4">
        <v>0</v>
      </c>
      <c r="G12" s="4">
        <v>0</v>
      </c>
      <c r="H12" s="4">
        <v>0</v>
      </c>
      <c r="I12" s="4">
        <v>0</v>
      </c>
      <c r="J12" s="13">
        <f t="shared" si="0"/>
        <v>111811</v>
      </c>
      <c r="K12" s="13">
        <v>16285</v>
      </c>
      <c r="L12" s="4">
        <v>1301703662</v>
      </c>
      <c r="M12" s="4">
        <v>1813576974.88135</v>
      </c>
      <c r="N12" s="94" t="s">
        <v>132</v>
      </c>
    </row>
    <row r="13" spans="2:14" ht="36.75" customHeight="1" thickBot="1" x14ac:dyDescent="0.5">
      <c r="B13" s="121" t="s">
        <v>66</v>
      </c>
      <c r="C13" s="122"/>
      <c r="D13" s="100">
        <f>SUM(D7:D12)</f>
        <v>304073968554</v>
      </c>
      <c r="E13" s="101">
        <f>SUM(E7:E12)</f>
        <v>612701603533.65051</v>
      </c>
      <c r="F13" s="102"/>
      <c r="G13" s="101">
        <f>SUM(G7:G12)</f>
        <v>145394774306</v>
      </c>
      <c r="H13" s="102"/>
      <c r="I13" s="100">
        <f>SUM(I7:I12)</f>
        <v>342802405517</v>
      </c>
      <c r="J13" s="123"/>
      <c r="K13" s="124"/>
      <c r="L13" s="101">
        <f>SUM(L7:L12)</f>
        <v>254465021069</v>
      </c>
      <c r="M13" s="101">
        <f>SUM(M7:M12)</f>
        <v>711596968396.63135</v>
      </c>
      <c r="N13" s="104">
        <v>68.88</v>
      </c>
    </row>
    <row r="14" spans="2:14" x14ac:dyDescent="0.45">
      <c r="J14" s="11"/>
      <c r="L14" s="10"/>
    </row>
    <row r="15" spans="2:14" x14ac:dyDescent="0.45">
      <c r="E15" s="49"/>
      <c r="I15" s="11"/>
      <c r="J15" s="11"/>
      <c r="K15" s="10"/>
      <c r="M15" s="10"/>
    </row>
    <row r="16" spans="2:14" x14ac:dyDescent="0.45">
      <c r="I16" s="11"/>
      <c r="J16" s="11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2"/>
    </row>
    <row r="21" spans="9:10" x14ac:dyDescent="0.45">
      <c r="I21" s="11"/>
      <c r="J21" s="11"/>
    </row>
  </sheetData>
  <sortState ref="B9:N13">
    <sortCondition descending="1" ref="B4"/>
  </sortState>
  <mergeCells count="23">
    <mergeCell ref="C1:N1"/>
    <mergeCell ref="B13:C13"/>
    <mergeCell ref="J13:K13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E17" sqref="E17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34" t="s">
        <v>0</v>
      </c>
      <c r="D1" s="134"/>
      <c r="E1" s="134"/>
      <c r="F1" s="134"/>
      <c r="G1" s="134"/>
      <c r="H1" s="134"/>
      <c r="I1" s="134"/>
      <c r="J1" s="135"/>
    </row>
    <row r="2" spans="2:10" ht="24" x14ac:dyDescent="0.45">
      <c r="B2" s="58"/>
      <c r="C2" s="136" t="s">
        <v>1</v>
      </c>
      <c r="D2" s="136"/>
      <c r="E2" s="136"/>
      <c r="F2" s="136"/>
      <c r="G2" s="136"/>
      <c r="H2" s="136"/>
      <c r="I2" s="136"/>
      <c r="J2" s="137"/>
    </row>
    <row r="3" spans="2:10" ht="24.75" thickBot="1" x14ac:dyDescent="0.5">
      <c r="B3" s="55" t="s">
        <v>80</v>
      </c>
      <c r="C3" s="136" t="str">
        <f>سهام!C3</f>
        <v>برای ماه منتهی به 1399/02/31</v>
      </c>
      <c r="D3" s="136"/>
      <c r="E3" s="136"/>
      <c r="F3" s="136"/>
      <c r="G3" s="136"/>
      <c r="H3" s="136"/>
      <c r="I3" s="136"/>
      <c r="J3" s="137"/>
    </row>
    <row r="4" spans="2:10" x14ac:dyDescent="0.45">
      <c r="B4" s="138" t="s">
        <v>2</v>
      </c>
      <c r="C4" s="141" t="str">
        <f>سهام!C4</f>
        <v>1399/01/31</v>
      </c>
      <c r="D4" s="141" t="s">
        <v>3</v>
      </c>
      <c r="E4" s="141" t="s">
        <v>3</v>
      </c>
      <c r="F4" s="141" t="s">
        <v>3</v>
      </c>
      <c r="G4" s="141" t="str">
        <f>سهام!J4</f>
        <v>1399/02/31</v>
      </c>
      <c r="H4" s="141" t="s">
        <v>5</v>
      </c>
      <c r="I4" s="141" t="s">
        <v>5</v>
      </c>
      <c r="J4" s="143" t="s">
        <v>5</v>
      </c>
    </row>
    <row r="5" spans="2:10" x14ac:dyDescent="0.45">
      <c r="B5" s="139" t="s">
        <v>2</v>
      </c>
      <c r="C5" s="140" t="s">
        <v>14</v>
      </c>
      <c r="D5" s="140" t="s">
        <v>15</v>
      </c>
      <c r="E5" s="140" t="s">
        <v>16</v>
      </c>
      <c r="F5" s="140" t="s">
        <v>17</v>
      </c>
      <c r="G5" s="140" t="s">
        <v>14</v>
      </c>
      <c r="H5" s="140" t="s">
        <v>15</v>
      </c>
      <c r="I5" s="140" t="s">
        <v>16</v>
      </c>
      <c r="J5" s="142" t="s">
        <v>17</v>
      </c>
    </row>
    <row r="6" spans="2:10" ht="21.75" customHeight="1" thickBot="1" x14ac:dyDescent="0.5">
      <c r="B6" s="59" t="s">
        <v>78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12"/>
  <sheetViews>
    <sheetView rightToLeft="1" view="pageBreakPreview" topLeftCell="A2" zoomScale="60" zoomScaleNormal="100" workbookViewId="0">
      <selection activeCell="F13" sqref="F13"/>
    </sheetView>
  </sheetViews>
  <sheetFormatPr defaultRowHeight="35.25" customHeight="1" x14ac:dyDescent="0.45"/>
  <cols>
    <col min="1" max="1" width="9.140625" style="1"/>
    <col min="2" max="2" width="36.8554687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7.28515625" style="1" bestFit="1" customWidth="1"/>
    <col min="10" max="10" width="25.28515625" style="1" customWidth="1"/>
    <col min="11" max="11" width="26.5703125" style="1" bestFit="1" customWidth="1"/>
    <col min="12" max="12" width="15.85546875" style="1" customWidth="1"/>
    <col min="13" max="13" width="23.42578125" style="1" customWidth="1"/>
    <col min="14" max="14" width="16.28515625" style="1" customWidth="1"/>
    <col min="15" max="15" width="22.7109375" style="1" customWidth="1"/>
    <col min="16" max="16" width="15.42578125" style="1" customWidth="1"/>
    <col min="17" max="17" width="18" style="1" customWidth="1"/>
    <col min="18" max="18" width="26.140625" style="1" customWidth="1"/>
    <col min="19" max="19" width="23.7109375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7"/>
      <c r="C1" s="134" t="s">
        <v>0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5"/>
    </row>
    <row r="2" spans="2:20" ht="35.25" customHeight="1" x14ac:dyDescent="0.45">
      <c r="B2" s="58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7"/>
    </row>
    <row r="3" spans="2:20" ht="35.25" customHeight="1" x14ac:dyDescent="0.45">
      <c r="B3" s="55" t="s">
        <v>80</v>
      </c>
      <c r="C3" s="151" t="str">
        <f>سهام!C3</f>
        <v>برای ماه منتهی به 1399/02/31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2"/>
    </row>
    <row r="4" spans="2:20" ht="35.25" customHeight="1" x14ac:dyDescent="0.45">
      <c r="B4" s="153" t="s">
        <v>18</v>
      </c>
      <c r="C4" s="147" t="s">
        <v>18</v>
      </c>
      <c r="D4" s="147" t="s">
        <v>18</v>
      </c>
      <c r="E4" s="147" t="s">
        <v>18</v>
      </c>
      <c r="F4" s="147" t="s">
        <v>18</v>
      </c>
      <c r="G4" s="147" t="s">
        <v>18</v>
      </c>
      <c r="H4" s="147" t="s">
        <v>18</v>
      </c>
      <c r="I4" s="147" t="str">
        <f>سهام!C4</f>
        <v>1399/01/31</v>
      </c>
      <c r="J4" s="147" t="s">
        <v>3</v>
      </c>
      <c r="K4" s="147" t="s">
        <v>3</v>
      </c>
      <c r="L4" s="147" t="s">
        <v>4</v>
      </c>
      <c r="M4" s="147" t="s">
        <v>4</v>
      </c>
      <c r="N4" s="147" t="s">
        <v>4</v>
      </c>
      <c r="O4" s="147" t="s">
        <v>4</v>
      </c>
      <c r="P4" s="147" t="str">
        <f>سهام!J4</f>
        <v>1399/02/31</v>
      </c>
      <c r="Q4" s="147" t="s">
        <v>5</v>
      </c>
      <c r="R4" s="147" t="s">
        <v>5</v>
      </c>
      <c r="S4" s="147" t="s">
        <v>5</v>
      </c>
      <c r="T4" s="149" t="s">
        <v>5</v>
      </c>
    </row>
    <row r="5" spans="2:20" ht="35.25" customHeight="1" x14ac:dyDescent="0.45">
      <c r="B5" s="153" t="s">
        <v>19</v>
      </c>
      <c r="C5" s="150" t="s">
        <v>20</v>
      </c>
      <c r="D5" s="150" t="s">
        <v>21</v>
      </c>
      <c r="E5" s="150" t="s">
        <v>22</v>
      </c>
      <c r="F5" s="150" t="s">
        <v>23</v>
      </c>
      <c r="G5" s="150" t="s">
        <v>24</v>
      </c>
      <c r="H5" s="150" t="s">
        <v>17</v>
      </c>
      <c r="I5" s="150" t="s">
        <v>6</v>
      </c>
      <c r="J5" s="150" t="s">
        <v>7</v>
      </c>
      <c r="K5" s="93" t="s">
        <v>8</v>
      </c>
      <c r="L5" s="150" t="s">
        <v>102</v>
      </c>
      <c r="M5" s="93" t="s">
        <v>103</v>
      </c>
      <c r="N5" s="150" t="s">
        <v>104</v>
      </c>
      <c r="O5" s="93" t="s">
        <v>10</v>
      </c>
      <c r="P5" s="150" t="s">
        <v>6</v>
      </c>
      <c r="Q5" s="93" t="s">
        <v>25</v>
      </c>
      <c r="R5" s="93" t="s">
        <v>7</v>
      </c>
      <c r="S5" s="93" t="s">
        <v>8</v>
      </c>
      <c r="T5" s="148" t="s">
        <v>12</v>
      </c>
    </row>
    <row r="6" spans="2:20" ht="39" customHeight="1" x14ac:dyDescent="0.45">
      <c r="B6" s="153" t="s">
        <v>19</v>
      </c>
      <c r="C6" s="150" t="s">
        <v>20</v>
      </c>
      <c r="D6" s="150" t="s">
        <v>21</v>
      </c>
      <c r="E6" s="150" t="s">
        <v>22</v>
      </c>
      <c r="F6" s="150" t="s">
        <v>23</v>
      </c>
      <c r="G6" s="150" t="s">
        <v>24</v>
      </c>
      <c r="H6" s="150" t="s">
        <v>17</v>
      </c>
      <c r="I6" s="150" t="s">
        <v>6</v>
      </c>
      <c r="J6" s="150" t="s">
        <v>7</v>
      </c>
      <c r="K6" s="93" t="s">
        <v>101</v>
      </c>
      <c r="L6" s="150" t="s">
        <v>6</v>
      </c>
      <c r="M6" s="93" t="s">
        <v>101</v>
      </c>
      <c r="N6" s="150" t="s">
        <v>6</v>
      </c>
      <c r="O6" s="93" t="s">
        <v>101</v>
      </c>
      <c r="P6" s="150" t="s">
        <v>6</v>
      </c>
      <c r="Q6" s="93" t="s">
        <v>101</v>
      </c>
      <c r="R6" s="93" t="s">
        <v>101</v>
      </c>
      <c r="S6" s="93" t="s">
        <v>101</v>
      </c>
      <c r="T6" s="148" t="s">
        <v>12</v>
      </c>
    </row>
    <row r="7" spans="2:20" s="72" customFormat="1" ht="54" customHeight="1" x14ac:dyDescent="0.45">
      <c r="B7" s="77" t="s">
        <v>133</v>
      </c>
      <c r="C7" s="68" t="s">
        <v>94</v>
      </c>
      <c r="D7" s="68" t="s">
        <v>94</v>
      </c>
      <c r="E7" s="68" t="s">
        <v>134</v>
      </c>
      <c r="F7" s="68" t="s">
        <v>135</v>
      </c>
      <c r="G7" s="68">
        <v>0</v>
      </c>
      <c r="H7" s="68">
        <v>0</v>
      </c>
      <c r="I7" s="76">
        <v>0</v>
      </c>
      <c r="J7" s="76">
        <v>0</v>
      </c>
      <c r="K7" s="76">
        <v>0</v>
      </c>
      <c r="L7" s="76">
        <v>83000</v>
      </c>
      <c r="M7" s="76">
        <v>65534477902</v>
      </c>
      <c r="N7" s="76">
        <v>0</v>
      </c>
      <c r="O7" s="76">
        <v>0</v>
      </c>
      <c r="P7" s="76">
        <v>83000</v>
      </c>
      <c r="Q7" s="76">
        <v>784681</v>
      </c>
      <c r="R7" s="76">
        <v>65534477902</v>
      </c>
      <c r="S7" s="76">
        <v>65081304820</v>
      </c>
      <c r="T7" s="89" t="s">
        <v>136</v>
      </c>
    </row>
    <row r="8" spans="2:20" s="72" customFormat="1" ht="54" customHeight="1" x14ac:dyDescent="0.45">
      <c r="B8" s="77" t="s">
        <v>137</v>
      </c>
      <c r="C8" s="68" t="s">
        <v>94</v>
      </c>
      <c r="D8" s="68" t="s">
        <v>94</v>
      </c>
      <c r="E8" s="68" t="s">
        <v>138</v>
      </c>
      <c r="F8" s="68" t="s">
        <v>139</v>
      </c>
      <c r="G8" s="68">
        <v>0</v>
      </c>
      <c r="H8" s="68">
        <v>0</v>
      </c>
      <c r="I8" s="76">
        <v>0</v>
      </c>
      <c r="J8" s="76">
        <v>0</v>
      </c>
      <c r="K8" s="76">
        <v>0</v>
      </c>
      <c r="L8" s="76">
        <v>23886</v>
      </c>
      <c r="M8" s="76">
        <v>19134320325</v>
      </c>
      <c r="N8" s="76">
        <v>0</v>
      </c>
      <c r="O8" s="76">
        <v>0</v>
      </c>
      <c r="P8" s="76">
        <v>23886</v>
      </c>
      <c r="Q8" s="76">
        <v>801772</v>
      </c>
      <c r="R8" s="76">
        <v>19134320325</v>
      </c>
      <c r="S8" s="76">
        <v>19137241425</v>
      </c>
      <c r="T8" s="115" t="s">
        <v>140</v>
      </c>
    </row>
    <row r="9" spans="2:20" s="72" customFormat="1" ht="54" customHeight="1" x14ac:dyDescent="0.45">
      <c r="B9" s="77" t="s">
        <v>91</v>
      </c>
      <c r="C9" s="68" t="s">
        <v>94</v>
      </c>
      <c r="D9" s="68" t="s">
        <v>94</v>
      </c>
      <c r="E9" s="68" t="s">
        <v>96</v>
      </c>
      <c r="F9" s="68" t="s">
        <v>98</v>
      </c>
      <c r="G9" s="68">
        <v>0</v>
      </c>
      <c r="H9" s="68">
        <v>0</v>
      </c>
      <c r="I9" s="76">
        <v>3900</v>
      </c>
      <c r="J9" s="76">
        <v>3192512895</v>
      </c>
      <c r="K9" s="76">
        <v>3634826538</v>
      </c>
      <c r="L9" s="76">
        <v>0</v>
      </c>
      <c r="M9" s="76">
        <v>0</v>
      </c>
      <c r="N9" s="76">
        <v>0</v>
      </c>
      <c r="O9" s="76">
        <v>0</v>
      </c>
      <c r="P9" s="76">
        <v>3900</v>
      </c>
      <c r="Q9" s="76">
        <v>956429</v>
      </c>
      <c r="R9" s="76">
        <v>3192512895</v>
      </c>
      <c r="S9" s="76">
        <v>3727368797</v>
      </c>
      <c r="T9" s="115" t="s">
        <v>141</v>
      </c>
    </row>
    <row r="10" spans="2:20" s="72" customFormat="1" ht="54" customHeight="1" x14ac:dyDescent="0.45">
      <c r="B10" s="77" t="s">
        <v>142</v>
      </c>
      <c r="C10" s="68" t="s">
        <v>94</v>
      </c>
      <c r="D10" s="68" t="s">
        <v>94</v>
      </c>
      <c r="E10" s="68" t="s">
        <v>143</v>
      </c>
      <c r="F10" s="68" t="s">
        <v>144</v>
      </c>
      <c r="G10" s="68">
        <v>0</v>
      </c>
      <c r="H10" s="68">
        <v>0</v>
      </c>
      <c r="I10" s="76">
        <v>0</v>
      </c>
      <c r="J10" s="76">
        <v>0</v>
      </c>
      <c r="K10" s="76">
        <v>0</v>
      </c>
      <c r="L10" s="76">
        <v>3880</v>
      </c>
      <c r="M10" s="76">
        <v>3258946421</v>
      </c>
      <c r="N10" s="76">
        <v>0</v>
      </c>
      <c r="O10" s="76">
        <v>0</v>
      </c>
      <c r="P10" s="76">
        <v>3880</v>
      </c>
      <c r="Q10" s="76">
        <v>841910</v>
      </c>
      <c r="R10" s="76">
        <v>3258946421</v>
      </c>
      <c r="S10" s="76">
        <v>3264242507</v>
      </c>
      <c r="T10" s="115" t="s">
        <v>145</v>
      </c>
    </row>
    <row r="11" spans="2:20" s="72" customFormat="1" ht="53.25" customHeight="1" thickBot="1" x14ac:dyDescent="0.5">
      <c r="B11" s="77" t="s">
        <v>90</v>
      </c>
      <c r="C11" s="68" t="s">
        <v>94</v>
      </c>
      <c r="D11" s="68" t="s">
        <v>94</v>
      </c>
      <c r="E11" s="68" t="s">
        <v>95</v>
      </c>
      <c r="F11" s="68" t="s">
        <v>97</v>
      </c>
      <c r="G11" s="68">
        <v>0</v>
      </c>
      <c r="H11" s="68">
        <v>0</v>
      </c>
      <c r="I11" s="76">
        <v>3800</v>
      </c>
      <c r="J11" s="76">
        <v>2481297637</v>
      </c>
      <c r="K11" s="76">
        <v>2912870436</v>
      </c>
      <c r="L11" s="76">
        <v>0</v>
      </c>
      <c r="M11" s="76">
        <v>0</v>
      </c>
      <c r="N11" s="76">
        <v>0</v>
      </c>
      <c r="O11" s="76">
        <v>0</v>
      </c>
      <c r="P11" s="76">
        <v>3800</v>
      </c>
      <c r="Q11" s="76">
        <v>811081</v>
      </c>
      <c r="R11" s="76">
        <v>2481297637</v>
      </c>
      <c r="S11" s="76">
        <v>3079873271</v>
      </c>
      <c r="T11" s="110" t="s">
        <v>146</v>
      </c>
    </row>
    <row r="12" spans="2:20" ht="45" customHeight="1" thickBot="1" x14ac:dyDescent="0.5">
      <c r="B12" s="144" t="s">
        <v>66</v>
      </c>
      <c r="C12" s="145"/>
      <c r="D12" s="145"/>
      <c r="E12" s="145"/>
      <c r="F12" s="145"/>
      <c r="G12" s="145"/>
      <c r="H12" s="146"/>
      <c r="I12" s="78">
        <f t="shared" ref="I12:S12" si="0">SUM(I7:I11)</f>
        <v>7700</v>
      </c>
      <c r="J12" s="78">
        <f t="shared" si="0"/>
        <v>5673810532</v>
      </c>
      <c r="K12" s="78">
        <f t="shared" si="0"/>
        <v>6547696974</v>
      </c>
      <c r="L12" s="78">
        <f t="shared" si="0"/>
        <v>110766</v>
      </c>
      <c r="M12" s="78">
        <f t="shared" si="0"/>
        <v>87927744648</v>
      </c>
      <c r="N12" s="78">
        <f t="shared" si="0"/>
        <v>0</v>
      </c>
      <c r="O12" s="78">
        <f t="shared" si="0"/>
        <v>0</v>
      </c>
      <c r="P12" s="78">
        <f t="shared" si="0"/>
        <v>118466</v>
      </c>
      <c r="Q12" s="78">
        <f t="shared" si="0"/>
        <v>4195873</v>
      </c>
      <c r="R12" s="78">
        <f t="shared" si="0"/>
        <v>93601555180</v>
      </c>
      <c r="S12" s="109">
        <f t="shared" si="0"/>
        <v>94290030820</v>
      </c>
      <c r="T12" s="111">
        <v>9.1300000000000008</v>
      </c>
    </row>
  </sheetData>
  <mergeCells count="21"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B12:H12"/>
    <mergeCell ref="I4:K4"/>
    <mergeCell ref="T5:T6"/>
    <mergeCell ref="P4:T4"/>
    <mergeCell ref="L4:O4"/>
    <mergeCell ref="P5:P6"/>
    <mergeCell ref="L5:L6"/>
    <mergeCell ref="N5:N6"/>
  </mergeCells>
  <printOptions horizontalCentered="1" verticalCentered="1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E14" sqref="E14"/>
    </sheetView>
  </sheetViews>
  <sheetFormatPr defaultRowHeight="18.75" x14ac:dyDescent="0.45"/>
  <cols>
    <col min="1" max="1" width="9.140625" style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9" width="9.140625" style="1" customWidth="1"/>
    <col min="10" max="16384" width="9.140625" style="1"/>
  </cols>
  <sheetData>
    <row r="1" spans="2:8" ht="24" x14ac:dyDescent="0.45">
      <c r="B1" s="31"/>
      <c r="C1" s="154" t="s">
        <v>0</v>
      </c>
      <c r="D1" s="154"/>
      <c r="E1" s="154"/>
      <c r="F1" s="154"/>
      <c r="G1" s="154"/>
      <c r="H1" s="155"/>
    </row>
    <row r="2" spans="2:8" ht="24" x14ac:dyDescent="0.45">
      <c r="B2" s="30"/>
      <c r="C2" s="136" t="s">
        <v>1</v>
      </c>
      <c r="D2" s="136"/>
      <c r="E2" s="136"/>
      <c r="F2" s="136"/>
      <c r="G2" s="136"/>
      <c r="H2" s="156"/>
    </row>
    <row r="3" spans="2:8" ht="24" x14ac:dyDescent="0.45">
      <c r="B3" s="32" t="s">
        <v>80</v>
      </c>
      <c r="C3" s="151" t="str">
        <f>سهام!C3</f>
        <v>برای ماه منتهی به 1399/02/31</v>
      </c>
      <c r="D3" s="151"/>
      <c r="E3" s="151"/>
      <c r="F3" s="151"/>
      <c r="G3" s="151"/>
      <c r="H3" s="157"/>
    </row>
    <row r="4" spans="2:8" x14ac:dyDescent="0.45">
      <c r="B4" s="159" t="s">
        <v>2</v>
      </c>
      <c r="C4" s="159" t="str">
        <f>C3</f>
        <v>برای ماه منتهی به 1399/02/31</v>
      </c>
      <c r="D4" s="159" t="s">
        <v>5</v>
      </c>
      <c r="E4" s="159" t="s">
        <v>5</v>
      </c>
      <c r="F4" s="159" t="s">
        <v>5</v>
      </c>
      <c r="G4" s="159" t="s">
        <v>5</v>
      </c>
      <c r="H4" s="159" t="s">
        <v>5</v>
      </c>
    </row>
    <row r="5" spans="2:8" ht="33.75" customHeight="1" x14ac:dyDescent="0.45">
      <c r="B5" s="158" t="s">
        <v>2</v>
      </c>
      <c r="C5" s="158" t="s">
        <v>6</v>
      </c>
      <c r="D5" s="158" t="s">
        <v>26</v>
      </c>
      <c r="E5" s="158" t="s">
        <v>27</v>
      </c>
      <c r="F5" s="158" t="s">
        <v>28</v>
      </c>
      <c r="G5" s="158" t="s">
        <v>29</v>
      </c>
      <c r="H5" s="158" t="s">
        <v>30</v>
      </c>
    </row>
    <row r="6" spans="2:8" s="7" customFormat="1" ht="24" x14ac:dyDescent="0.25">
      <c r="B6" s="8" t="s">
        <v>78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H13" sqref="H13"/>
    </sheetView>
  </sheetViews>
  <sheetFormatPr defaultRowHeight="18.75" x14ac:dyDescent="0.45"/>
  <cols>
    <col min="1" max="1" width="9.140625" style="1"/>
    <col min="2" max="2" width="13.140625" style="1" customWidth="1"/>
    <col min="3" max="3" width="11.42578125" style="1" bestFit="1" customWidth="1"/>
    <col min="4" max="18" width="9.140625" style="1" customWidth="1"/>
    <col min="19" max="16384" width="9.140625" style="1"/>
  </cols>
  <sheetData>
    <row r="1" spans="2:17" ht="24" x14ac:dyDescent="0.45">
      <c r="B1" s="31"/>
      <c r="C1" s="154" t="s">
        <v>0</v>
      </c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5"/>
    </row>
    <row r="2" spans="2:17" ht="24" x14ac:dyDescent="0.45">
      <c r="B2" s="30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56"/>
    </row>
    <row r="3" spans="2:17" ht="24" x14ac:dyDescent="0.45">
      <c r="B3" s="32" t="s">
        <v>80</v>
      </c>
      <c r="C3" s="151" t="str">
        <f>سهام!C3</f>
        <v>برای ماه منتهی به 1399/02/31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7"/>
    </row>
    <row r="4" spans="2:17" x14ac:dyDescent="0.45">
      <c r="B4" s="118" t="s">
        <v>31</v>
      </c>
      <c r="C4" s="118" t="s">
        <v>31</v>
      </c>
      <c r="D4" s="118" t="s">
        <v>31</v>
      </c>
      <c r="E4" s="118" t="s">
        <v>31</v>
      </c>
      <c r="F4" s="118" t="s">
        <v>31</v>
      </c>
      <c r="G4" s="118" t="str">
        <f>سهام!C4</f>
        <v>1399/01/31</v>
      </c>
      <c r="H4" s="118" t="s">
        <v>3</v>
      </c>
      <c r="I4" s="118" t="s">
        <v>3</v>
      </c>
      <c r="J4" s="118" t="s">
        <v>4</v>
      </c>
      <c r="K4" s="118" t="s">
        <v>4</v>
      </c>
      <c r="L4" s="118" t="s">
        <v>4</v>
      </c>
      <c r="M4" s="118" t="s">
        <v>4</v>
      </c>
      <c r="N4" s="118" t="str">
        <f>سهام!J4</f>
        <v>1399/02/31</v>
      </c>
      <c r="O4" s="118" t="s">
        <v>5</v>
      </c>
      <c r="P4" s="118" t="s">
        <v>5</v>
      </c>
      <c r="Q4" s="118" t="s">
        <v>5</v>
      </c>
    </row>
    <row r="5" spans="2:17" ht="29.25" customHeight="1" x14ac:dyDescent="0.45">
      <c r="B5" s="160" t="s">
        <v>32</v>
      </c>
      <c r="C5" s="160" t="s">
        <v>23</v>
      </c>
      <c r="D5" s="160" t="s">
        <v>24</v>
      </c>
      <c r="E5" s="160" t="s">
        <v>33</v>
      </c>
      <c r="F5" s="160" t="s">
        <v>21</v>
      </c>
      <c r="G5" s="160" t="s">
        <v>6</v>
      </c>
      <c r="H5" s="160" t="s">
        <v>7</v>
      </c>
      <c r="I5" s="160" t="s">
        <v>8</v>
      </c>
      <c r="J5" s="160" t="s">
        <v>9</v>
      </c>
      <c r="K5" s="160" t="s">
        <v>9</v>
      </c>
      <c r="L5" s="160" t="s">
        <v>10</v>
      </c>
      <c r="M5" s="160" t="s">
        <v>10</v>
      </c>
      <c r="N5" s="160" t="s">
        <v>6</v>
      </c>
      <c r="O5" s="160" t="s">
        <v>7</v>
      </c>
      <c r="P5" s="160" t="s">
        <v>8</v>
      </c>
      <c r="Q5" s="160" t="s">
        <v>34</v>
      </c>
    </row>
    <row r="6" spans="2:17" ht="31.5" customHeight="1" x14ac:dyDescent="0.45">
      <c r="B6" s="160" t="s">
        <v>32</v>
      </c>
      <c r="C6" s="160" t="s">
        <v>23</v>
      </c>
      <c r="D6" s="160" t="s">
        <v>24</v>
      </c>
      <c r="E6" s="160" t="s">
        <v>33</v>
      </c>
      <c r="F6" s="160" t="s">
        <v>21</v>
      </c>
      <c r="G6" s="160" t="s">
        <v>6</v>
      </c>
      <c r="H6" s="160" t="s">
        <v>7</v>
      </c>
      <c r="I6" s="160" t="s">
        <v>8</v>
      </c>
      <c r="J6" s="160" t="s">
        <v>6</v>
      </c>
      <c r="K6" s="160" t="s">
        <v>7</v>
      </c>
      <c r="L6" s="160" t="s">
        <v>6</v>
      </c>
      <c r="M6" s="160" t="s">
        <v>13</v>
      </c>
      <c r="N6" s="160" t="s">
        <v>6</v>
      </c>
      <c r="O6" s="160" t="s">
        <v>7</v>
      </c>
      <c r="P6" s="160" t="s">
        <v>8</v>
      </c>
      <c r="Q6" s="160" t="s">
        <v>34</v>
      </c>
    </row>
    <row r="7" spans="2:17" s="9" customFormat="1" ht="24" x14ac:dyDescent="0.6">
      <c r="B7" s="27" t="s">
        <v>78</v>
      </c>
      <c r="C7" s="27" t="s">
        <v>78</v>
      </c>
      <c r="D7" s="16">
        <v>0</v>
      </c>
      <c r="E7" s="16">
        <v>0</v>
      </c>
      <c r="F7" s="27" t="s">
        <v>78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E12" sqref="E12"/>
    </sheetView>
  </sheetViews>
  <sheetFormatPr defaultRowHeight="18.75" x14ac:dyDescent="0.45"/>
  <cols>
    <col min="1" max="1" width="9.140625" style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6.85546875" style="1" customWidth="1"/>
    <col min="9" max="9" width="18.140625" style="1" customWidth="1"/>
    <col min="10" max="10" width="17.140625" style="1" customWidth="1"/>
    <col min="11" max="11" width="13.140625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4" t="s">
        <v>0</v>
      </c>
      <c r="D1" s="154"/>
      <c r="E1" s="154"/>
      <c r="F1" s="154"/>
      <c r="G1" s="154"/>
      <c r="H1" s="154"/>
      <c r="I1" s="154"/>
      <c r="J1" s="154"/>
      <c r="K1" s="155"/>
    </row>
    <row r="2" spans="2:11" ht="24" x14ac:dyDescent="0.45">
      <c r="B2" s="30"/>
      <c r="C2" s="136" t="s">
        <v>1</v>
      </c>
      <c r="D2" s="136"/>
      <c r="E2" s="136"/>
      <c r="F2" s="136"/>
      <c r="G2" s="136"/>
      <c r="H2" s="136"/>
      <c r="I2" s="136"/>
      <c r="J2" s="136"/>
      <c r="K2" s="156"/>
    </row>
    <row r="3" spans="2:11" ht="24" x14ac:dyDescent="0.45">
      <c r="B3" s="32" t="s">
        <v>80</v>
      </c>
      <c r="C3" s="151" t="str">
        <f>سهام!C3</f>
        <v>برای ماه منتهی به 1399/02/31</v>
      </c>
      <c r="D3" s="151"/>
      <c r="E3" s="151"/>
      <c r="F3" s="151"/>
      <c r="G3" s="151"/>
      <c r="H3" s="151"/>
      <c r="I3" s="151"/>
      <c r="J3" s="151"/>
      <c r="K3" s="157"/>
    </row>
    <row r="4" spans="2:11" x14ac:dyDescent="0.45">
      <c r="B4" s="118" t="s">
        <v>35</v>
      </c>
      <c r="C4" s="118" t="s">
        <v>36</v>
      </c>
      <c r="D4" s="118" t="s">
        <v>36</v>
      </c>
      <c r="E4" s="118" t="s">
        <v>36</v>
      </c>
      <c r="F4" s="118" t="s">
        <v>36</v>
      </c>
      <c r="G4" s="118" t="str">
        <f>سهام!C4</f>
        <v>1399/01/31</v>
      </c>
      <c r="H4" s="118" t="s">
        <v>4</v>
      </c>
      <c r="I4" s="118" t="s">
        <v>4</v>
      </c>
      <c r="J4" s="118" t="str">
        <f>سهام!J4</f>
        <v>1399/02/31</v>
      </c>
      <c r="K4" s="118" t="s">
        <v>5</v>
      </c>
    </row>
    <row r="5" spans="2:11" ht="39" customHeight="1" x14ac:dyDescent="0.45">
      <c r="B5" s="118" t="s">
        <v>35</v>
      </c>
      <c r="C5" s="118" t="s">
        <v>37</v>
      </c>
      <c r="D5" s="118" t="s">
        <v>38</v>
      </c>
      <c r="E5" s="118" t="s">
        <v>39</v>
      </c>
      <c r="F5" s="118" t="s">
        <v>24</v>
      </c>
      <c r="G5" s="118" t="s">
        <v>40</v>
      </c>
      <c r="H5" s="118" t="s">
        <v>41</v>
      </c>
      <c r="I5" s="118" t="s">
        <v>42</v>
      </c>
      <c r="J5" s="118" t="s">
        <v>40</v>
      </c>
      <c r="K5" s="160" t="s">
        <v>34</v>
      </c>
    </row>
    <row r="6" spans="2:11" s="6" customFormat="1" ht="33.75" customHeight="1" x14ac:dyDescent="0.25">
      <c r="B6" s="3" t="s">
        <v>43</v>
      </c>
      <c r="C6" s="65">
        <v>1349301287911</v>
      </c>
      <c r="D6" s="3" t="s">
        <v>99</v>
      </c>
      <c r="E6" s="3" t="s">
        <v>100</v>
      </c>
      <c r="F6" s="3">
        <v>0</v>
      </c>
      <c r="G6" s="4">
        <v>152161229037</v>
      </c>
      <c r="H6" s="4">
        <v>313140750147</v>
      </c>
      <c r="I6" s="4">
        <v>274277627136</v>
      </c>
      <c r="J6" s="4">
        <v>191024352048</v>
      </c>
      <c r="K6" s="88" t="s">
        <v>147</v>
      </c>
    </row>
    <row r="7" spans="2:11" s="6" customFormat="1" ht="33.75" customHeight="1" x14ac:dyDescent="0.25">
      <c r="B7" s="3" t="s">
        <v>105</v>
      </c>
      <c r="C7" s="65">
        <v>200048775001</v>
      </c>
      <c r="D7" s="3" t="s">
        <v>99</v>
      </c>
      <c r="E7" s="3" t="s">
        <v>106</v>
      </c>
      <c r="F7" s="3">
        <v>0</v>
      </c>
      <c r="G7" s="4">
        <v>316978</v>
      </c>
      <c r="H7" s="4">
        <v>2685</v>
      </c>
      <c r="I7" s="4">
        <v>0</v>
      </c>
      <c r="J7" s="4">
        <v>319663</v>
      </c>
      <c r="K7" s="14" t="s">
        <v>108</v>
      </c>
    </row>
    <row r="8" spans="2:11" ht="21" x14ac:dyDescent="0.55000000000000004">
      <c r="B8" s="161" t="s">
        <v>66</v>
      </c>
      <c r="C8" s="162"/>
      <c r="D8" s="162"/>
      <c r="E8" s="162"/>
      <c r="F8" s="163"/>
      <c r="G8" s="79">
        <f>SUM(G6:G7)</f>
        <v>152161546015</v>
      </c>
      <c r="H8" s="17">
        <f>SUM(H6:H7)</f>
        <v>313140752832</v>
      </c>
      <c r="I8" s="17">
        <f>SUM(I6:I7)</f>
        <v>274277627136</v>
      </c>
      <c r="J8" s="17">
        <f>SUM(J6:J7)</f>
        <v>191024671711</v>
      </c>
      <c r="K8" s="112">
        <v>0.36734693877551</v>
      </c>
    </row>
    <row r="9" spans="2:11" x14ac:dyDescent="0.45">
      <c r="H9" s="10"/>
    </row>
    <row r="11" spans="2:11" x14ac:dyDescent="0.45">
      <c r="J11" s="73"/>
    </row>
    <row r="12" spans="2:11" x14ac:dyDescent="0.45">
      <c r="K12" s="113"/>
    </row>
  </sheetData>
  <mergeCells count="18">
    <mergeCell ref="H5"/>
    <mergeCell ref="I5"/>
    <mergeCell ref="B8:F8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9"/>
  <sheetViews>
    <sheetView rightToLeft="1" view="pageBreakPreview" zoomScale="80" zoomScaleNormal="100" zoomScaleSheetLayoutView="80" workbookViewId="0">
      <selection activeCell="G15" sqref="G15"/>
    </sheetView>
  </sheetViews>
  <sheetFormatPr defaultRowHeight="18.75" x14ac:dyDescent="0.45"/>
  <cols>
    <col min="1" max="1" width="9.140625" style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28515625" style="1" bestFit="1" customWidth="1"/>
    <col min="7" max="7" width="12" style="1" bestFit="1" customWidth="1"/>
    <col min="8" max="8" width="20.285156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9.140625" style="1" customWidth="1"/>
    <col min="13" max="16384" width="9.140625" style="1"/>
  </cols>
  <sheetData>
    <row r="1" spans="2:11" ht="24" x14ac:dyDescent="0.45">
      <c r="B1" s="164" t="s">
        <v>0</v>
      </c>
      <c r="C1" s="154"/>
      <c r="D1" s="154"/>
      <c r="E1" s="154"/>
      <c r="F1" s="154"/>
      <c r="G1" s="154"/>
      <c r="H1" s="154"/>
      <c r="I1" s="154"/>
      <c r="J1" s="154"/>
      <c r="K1" s="155"/>
    </row>
    <row r="2" spans="2:11" ht="24" x14ac:dyDescent="0.45">
      <c r="B2" s="165" t="s">
        <v>44</v>
      </c>
      <c r="C2" s="136"/>
      <c r="D2" s="136"/>
      <c r="E2" s="136"/>
      <c r="F2" s="136"/>
      <c r="G2" s="136"/>
      <c r="H2" s="136"/>
      <c r="I2" s="136"/>
      <c r="J2" s="136"/>
      <c r="K2" s="156"/>
    </row>
    <row r="3" spans="2:11" ht="24" x14ac:dyDescent="0.45">
      <c r="B3" s="166" t="str">
        <f>سهام!C3</f>
        <v>برای ماه منتهی به 1399/02/31</v>
      </c>
      <c r="C3" s="151"/>
      <c r="D3" s="151"/>
      <c r="E3" s="151"/>
      <c r="F3" s="151"/>
      <c r="G3" s="151"/>
      <c r="H3" s="151"/>
      <c r="I3" s="151"/>
      <c r="J3" s="151"/>
      <c r="K3" s="157"/>
    </row>
    <row r="4" spans="2:11" ht="24" x14ac:dyDescent="0.45">
      <c r="B4" s="32" t="s">
        <v>80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18" t="s">
        <v>45</v>
      </c>
      <c r="C5" s="118" t="s">
        <v>45</v>
      </c>
      <c r="D5" s="118" t="s">
        <v>45</v>
      </c>
      <c r="E5" s="118" t="s">
        <v>45</v>
      </c>
      <c r="F5" s="118" t="s">
        <v>46</v>
      </c>
      <c r="G5" s="118" t="s">
        <v>46</v>
      </c>
      <c r="H5" s="118" t="s">
        <v>46</v>
      </c>
      <c r="I5" s="118" t="s">
        <v>47</v>
      </c>
      <c r="J5" s="118" t="s">
        <v>47</v>
      </c>
      <c r="K5" s="118" t="s">
        <v>47</v>
      </c>
    </row>
    <row r="6" spans="2:11" ht="28.5" customHeight="1" x14ac:dyDescent="0.45">
      <c r="B6" s="118" t="s">
        <v>48</v>
      </c>
      <c r="C6" s="118" t="s">
        <v>49</v>
      </c>
      <c r="D6" s="118" t="s">
        <v>23</v>
      </c>
      <c r="E6" s="118" t="s">
        <v>24</v>
      </c>
      <c r="F6" s="118" t="s">
        <v>50</v>
      </c>
      <c r="G6" s="118" t="s">
        <v>51</v>
      </c>
      <c r="H6" s="118" t="s">
        <v>52</v>
      </c>
      <c r="I6" s="118" t="s">
        <v>50</v>
      </c>
      <c r="J6" s="118" t="s">
        <v>51</v>
      </c>
      <c r="K6" s="118" t="s">
        <v>52</v>
      </c>
    </row>
    <row r="7" spans="2:11" ht="28.5" customHeight="1" x14ac:dyDescent="0.45">
      <c r="B7" s="103" t="s">
        <v>43</v>
      </c>
      <c r="C7" s="103">
        <v>1</v>
      </c>
      <c r="D7" s="103" t="s">
        <v>78</v>
      </c>
      <c r="E7" s="103">
        <v>10</v>
      </c>
      <c r="F7" s="107">
        <v>280790159</v>
      </c>
      <c r="G7" s="80">
        <v>0</v>
      </c>
      <c r="H7" s="107">
        <v>280790159</v>
      </c>
      <c r="I7" s="107">
        <v>1912619785</v>
      </c>
      <c r="J7" s="80">
        <v>0</v>
      </c>
      <c r="K7" s="107">
        <v>1912619785</v>
      </c>
    </row>
    <row r="8" spans="2:11" ht="28.5" customHeight="1" x14ac:dyDescent="0.45">
      <c r="B8" s="103" t="s">
        <v>116</v>
      </c>
      <c r="C8" s="103" t="s">
        <v>78</v>
      </c>
      <c r="D8" s="103" t="s">
        <v>117</v>
      </c>
      <c r="E8" s="103">
        <v>18</v>
      </c>
      <c r="F8" s="107">
        <v>0</v>
      </c>
      <c r="G8" s="80" t="s">
        <v>78</v>
      </c>
      <c r="H8" s="107">
        <v>0</v>
      </c>
      <c r="I8" s="107">
        <v>141892901</v>
      </c>
      <c r="J8" s="80" t="s">
        <v>78</v>
      </c>
      <c r="K8" s="107">
        <v>141892901</v>
      </c>
    </row>
    <row r="9" spans="2:11" ht="36.75" customHeight="1" x14ac:dyDescent="0.55000000000000004">
      <c r="B9" s="161" t="s">
        <v>66</v>
      </c>
      <c r="C9" s="162"/>
      <c r="D9" s="162"/>
      <c r="E9" s="163"/>
      <c r="F9" s="81">
        <f>SUM(F7:F8)</f>
        <v>280790159</v>
      </c>
      <c r="G9" s="80">
        <v>0</v>
      </c>
      <c r="H9" s="81">
        <f>SUM(H7:H8)</f>
        <v>280790159</v>
      </c>
      <c r="I9" s="81">
        <f>SUM(I7:I8)</f>
        <v>2054512686</v>
      </c>
      <c r="J9" s="80">
        <f>SUM(J8:J8)</f>
        <v>0</v>
      </c>
      <c r="K9" s="81">
        <f>SUM(K7:K8)</f>
        <v>2054512686</v>
      </c>
    </row>
  </sheetData>
  <mergeCells count="17">
    <mergeCell ref="D6"/>
    <mergeCell ref="E6"/>
    <mergeCell ref="B5:E5"/>
    <mergeCell ref="B9:E9"/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1"/>
  <sheetViews>
    <sheetView rightToLeft="1" view="pageBreakPreview" zoomScaleNormal="100" zoomScaleSheetLayoutView="100" workbookViewId="0">
      <selection activeCell="D14" sqref="D14"/>
    </sheetView>
  </sheetViews>
  <sheetFormatPr defaultRowHeight="18.75" x14ac:dyDescent="0.45"/>
  <cols>
    <col min="1" max="1" width="9.140625" style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9.140625" style="1" customWidth="1"/>
    <col min="13" max="16384" width="9.140625" style="1"/>
  </cols>
  <sheetData>
    <row r="1" spans="2:11" ht="24" x14ac:dyDescent="0.45">
      <c r="B1" s="31"/>
      <c r="C1" s="154" t="s">
        <v>0</v>
      </c>
      <c r="D1" s="154"/>
      <c r="E1" s="154"/>
      <c r="F1" s="154"/>
      <c r="G1" s="154"/>
      <c r="H1" s="154"/>
      <c r="I1" s="154"/>
      <c r="J1" s="154"/>
      <c r="K1" s="155"/>
    </row>
    <row r="2" spans="2:11" ht="24" x14ac:dyDescent="0.45">
      <c r="B2" s="30"/>
      <c r="C2" s="136" t="s">
        <v>44</v>
      </c>
      <c r="D2" s="136"/>
      <c r="E2" s="136"/>
      <c r="F2" s="136"/>
      <c r="G2" s="136"/>
      <c r="H2" s="136"/>
      <c r="I2" s="136"/>
      <c r="J2" s="136"/>
      <c r="K2" s="156"/>
    </row>
    <row r="3" spans="2:11" ht="24" x14ac:dyDescent="0.45">
      <c r="B3" s="32" t="s">
        <v>80</v>
      </c>
      <c r="C3" s="151" t="str">
        <f>سهام!C3</f>
        <v>برای ماه منتهی به 1399/02/31</v>
      </c>
      <c r="D3" s="151"/>
      <c r="E3" s="151"/>
      <c r="F3" s="151"/>
      <c r="G3" s="151"/>
      <c r="H3" s="151"/>
      <c r="I3" s="151"/>
      <c r="J3" s="151"/>
      <c r="K3" s="157"/>
    </row>
    <row r="4" spans="2:11" x14ac:dyDescent="0.45">
      <c r="B4" s="118" t="s">
        <v>2</v>
      </c>
      <c r="C4" s="118" t="s">
        <v>53</v>
      </c>
      <c r="D4" s="118" t="s">
        <v>53</v>
      </c>
      <c r="E4" s="118" t="s">
        <v>53</v>
      </c>
      <c r="F4" s="118" t="s">
        <v>46</v>
      </c>
      <c r="G4" s="118" t="s">
        <v>46</v>
      </c>
      <c r="H4" s="118" t="s">
        <v>46</v>
      </c>
      <c r="I4" s="118" t="s">
        <v>47</v>
      </c>
      <c r="J4" s="118" t="s">
        <v>47</v>
      </c>
      <c r="K4" s="118" t="s">
        <v>47</v>
      </c>
    </row>
    <row r="5" spans="2:11" ht="37.5" x14ac:dyDescent="0.45">
      <c r="B5" s="118" t="s">
        <v>2</v>
      </c>
      <c r="C5" s="118" t="s">
        <v>54</v>
      </c>
      <c r="D5" s="20" t="s">
        <v>55</v>
      </c>
      <c r="E5" s="160" t="s">
        <v>56</v>
      </c>
      <c r="F5" s="160" t="s">
        <v>57</v>
      </c>
      <c r="G5" s="160" t="s">
        <v>51</v>
      </c>
      <c r="H5" s="160" t="s">
        <v>58</v>
      </c>
      <c r="I5" s="160" t="s">
        <v>57</v>
      </c>
      <c r="J5" s="160" t="s">
        <v>51</v>
      </c>
      <c r="K5" s="160" t="s">
        <v>58</v>
      </c>
    </row>
    <row r="6" spans="2:11" x14ac:dyDescent="0.45">
      <c r="B6" s="104" t="s">
        <v>113</v>
      </c>
      <c r="C6" s="104" t="s">
        <v>126</v>
      </c>
      <c r="D6" s="105">
        <v>27908805</v>
      </c>
      <c r="E6" s="105">
        <v>500</v>
      </c>
      <c r="F6" s="105">
        <v>13954402500</v>
      </c>
      <c r="G6" s="105">
        <v>1100504929</v>
      </c>
      <c r="H6" s="105">
        <v>12853897571</v>
      </c>
      <c r="I6" s="105">
        <v>13954402500</v>
      </c>
      <c r="J6" s="105">
        <v>1100504929</v>
      </c>
      <c r="K6" s="105">
        <v>12853897571</v>
      </c>
    </row>
    <row r="7" spans="2:11" x14ac:dyDescent="0.45">
      <c r="B7" s="104" t="s">
        <v>114</v>
      </c>
      <c r="C7" s="104" t="s">
        <v>124</v>
      </c>
      <c r="D7" s="105">
        <v>7462010</v>
      </c>
      <c r="E7" s="105">
        <v>150</v>
      </c>
      <c r="F7" s="105">
        <v>0</v>
      </c>
      <c r="G7" s="105">
        <v>0</v>
      </c>
      <c r="H7" s="105">
        <v>0</v>
      </c>
      <c r="I7" s="105">
        <v>1119301500</v>
      </c>
      <c r="J7" s="105">
        <v>30573858</v>
      </c>
      <c r="K7" s="105">
        <v>1088727642</v>
      </c>
    </row>
    <row r="8" spans="2:11" x14ac:dyDescent="0.45">
      <c r="B8" s="104" t="s">
        <v>112</v>
      </c>
      <c r="C8" s="104" t="s">
        <v>120</v>
      </c>
      <c r="D8" s="105">
        <v>144874</v>
      </c>
      <c r="E8" s="105">
        <v>500</v>
      </c>
      <c r="F8" s="105">
        <v>0</v>
      </c>
      <c r="G8" s="105">
        <v>0</v>
      </c>
      <c r="H8" s="105">
        <v>0</v>
      </c>
      <c r="I8" s="105">
        <v>72437000</v>
      </c>
      <c r="J8" s="105">
        <v>6255511</v>
      </c>
      <c r="K8" s="105">
        <v>66181489</v>
      </c>
    </row>
    <row r="9" spans="2:11" x14ac:dyDescent="0.45">
      <c r="B9" s="104" t="s">
        <v>111</v>
      </c>
      <c r="C9" s="104" t="s">
        <v>121</v>
      </c>
      <c r="D9" s="105">
        <v>46244</v>
      </c>
      <c r="E9" s="105">
        <v>400</v>
      </c>
      <c r="F9" s="105">
        <v>0</v>
      </c>
      <c r="G9" s="105">
        <v>0</v>
      </c>
      <c r="H9" s="105">
        <v>0</v>
      </c>
      <c r="I9" s="105">
        <v>18497600</v>
      </c>
      <c r="J9" s="105">
        <v>1629083</v>
      </c>
      <c r="K9" s="105">
        <v>16868517</v>
      </c>
    </row>
    <row r="10" spans="2:11" x14ac:dyDescent="0.45">
      <c r="B10" s="104" t="s">
        <v>115</v>
      </c>
      <c r="C10" s="104" t="s">
        <v>124</v>
      </c>
      <c r="D10" s="105">
        <v>52884</v>
      </c>
      <c r="E10" s="105">
        <v>200</v>
      </c>
      <c r="F10" s="105">
        <v>0</v>
      </c>
      <c r="G10" s="105">
        <v>0</v>
      </c>
      <c r="H10" s="105">
        <v>0</v>
      </c>
      <c r="I10" s="105">
        <v>10576800</v>
      </c>
      <c r="J10" s="105">
        <v>562450</v>
      </c>
      <c r="K10" s="105">
        <v>10014350</v>
      </c>
    </row>
    <row r="11" spans="2:11" ht="24" x14ac:dyDescent="0.45">
      <c r="B11" s="167" t="s">
        <v>66</v>
      </c>
      <c r="C11" s="168"/>
      <c r="D11" s="168"/>
      <c r="E11" s="169"/>
      <c r="F11" s="17">
        <f t="shared" ref="F11:K11" si="0">SUM(F6:F10)</f>
        <v>13954402500</v>
      </c>
      <c r="G11" s="17">
        <f t="shared" si="0"/>
        <v>1100504929</v>
      </c>
      <c r="H11" s="17">
        <f t="shared" si="0"/>
        <v>12853897571</v>
      </c>
      <c r="I11" s="17">
        <f t="shared" si="0"/>
        <v>15175215400</v>
      </c>
      <c r="J11" s="17">
        <f t="shared" si="0"/>
        <v>1139525831</v>
      </c>
      <c r="K11" s="17">
        <f t="shared" si="0"/>
        <v>14035689569</v>
      </c>
    </row>
  </sheetData>
  <mergeCells count="16"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  <mergeCell ref="B11:E11"/>
    <mergeCell ref="B4:B5"/>
    <mergeCell ref="C5"/>
    <mergeCell ref="E5"/>
    <mergeCell ref="C4:E4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rightToLeft="1" view="pageBreakPreview" zoomScale="80" zoomScaleNormal="100" zoomScaleSheetLayoutView="80" workbookViewId="0">
      <selection activeCell="N11" sqref="N11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7.28515625" style="1" bestFit="1" customWidth="1"/>
    <col min="5" max="5" width="17.5703125" style="1" bestFit="1" customWidth="1"/>
    <col min="6" max="6" width="20.140625" style="1" bestFit="1" customWidth="1"/>
    <col min="7" max="7" width="13.85546875" style="1" customWidth="1"/>
    <col min="8" max="8" width="18.7109375" style="1" bestFit="1" customWidth="1"/>
    <col min="9" max="9" width="20" style="1" customWidth="1"/>
    <col min="10" max="10" width="18.85546875" style="1" bestFit="1" customWidth="1"/>
    <col min="11" max="11" width="9.140625" style="1" customWidth="1"/>
    <col min="12" max="16384" width="9.140625" style="1"/>
  </cols>
  <sheetData>
    <row r="1" spans="2:10" ht="24" x14ac:dyDescent="0.45">
      <c r="B1" s="164" t="s">
        <v>0</v>
      </c>
      <c r="C1" s="154"/>
      <c r="D1" s="154"/>
      <c r="E1" s="154"/>
      <c r="F1" s="154"/>
      <c r="G1" s="154"/>
      <c r="H1" s="154"/>
      <c r="I1" s="154"/>
      <c r="J1" s="155"/>
    </row>
    <row r="2" spans="2:10" ht="24" x14ac:dyDescent="0.45">
      <c r="B2" s="165" t="s">
        <v>44</v>
      </c>
      <c r="C2" s="136"/>
      <c r="D2" s="136"/>
      <c r="E2" s="136"/>
      <c r="F2" s="136"/>
      <c r="G2" s="136"/>
      <c r="H2" s="136"/>
      <c r="I2" s="136"/>
      <c r="J2" s="156"/>
    </row>
    <row r="3" spans="2:10" ht="24" x14ac:dyDescent="0.45">
      <c r="B3" s="166" t="str">
        <f>سهام!C3</f>
        <v>برای ماه منتهی به 1399/02/31</v>
      </c>
      <c r="C3" s="151"/>
      <c r="D3" s="151"/>
      <c r="E3" s="151"/>
      <c r="F3" s="151"/>
      <c r="G3" s="151"/>
      <c r="H3" s="151"/>
      <c r="I3" s="151"/>
      <c r="J3" s="157"/>
    </row>
    <row r="4" spans="2:10" ht="24" x14ac:dyDescent="0.45">
      <c r="B4" s="32" t="s">
        <v>80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18" t="s">
        <v>2</v>
      </c>
      <c r="C5" s="118" t="s">
        <v>46</v>
      </c>
      <c r="D5" s="118" t="s">
        <v>46</v>
      </c>
      <c r="E5" s="118" t="s">
        <v>46</v>
      </c>
      <c r="F5" s="118" t="s">
        <v>46</v>
      </c>
      <c r="G5" s="118" t="s">
        <v>47</v>
      </c>
      <c r="H5" s="118" t="s">
        <v>47</v>
      </c>
      <c r="I5" s="118" t="s">
        <v>47</v>
      </c>
      <c r="J5" s="118" t="s">
        <v>47</v>
      </c>
    </row>
    <row r="6" spans="2:10" ht="37.5" x14ac:dyDescent="0.45">
      <c r="B6" s="118" t="s">
        <v>2</v>
      </c>
      <c r="C6" s="118" t="s">
        <v>6</v>
      </c>
      <c r="D6" s="118" t="s">
        <v>8</v>
      </c>
      <c r="E6" s="118" t="s">
        <v>59</v>
      </c>
      <c r="F6" s="20" t="s">
        <v>60</v>
      </c>
      <c r="G6" s="118" t="s">
        <v>6</v>
      </c>
      <c r="H6" s="19" t="s">
        <v>8</v>
      </c>
      <c r="I6" s="118" t="s">
        <v>59</v>
      </c>
      <c r="J6" s="160" t="s">
        <v>60</v>
      </c>
    </row>
    <row r="7" spans="2:10" ht="27" customHeight="1" x14ac:dyDescent="0.45">
      <c r="B7" s="104" t="s">
        <v>113</v>
      </c>
      <c r="C7" s="105">
        <v>27908805</v>
      </c>
      <c r="D7" s="105">
        <v>578965265023</v>
      </c>
      <c r="E7" s="105">
        <v>413237902697</v>
      </c>
      <c r="F7" s="105">
        <v>165727362326</v>
      </c>
      <c r="G7" s="105">
        <v>27908805</v>
      </c>
      <c r="H7" s="105">
        <v>578965265023</v>
      </c>
      <c r="I7" s="105">
        <v>175252044990</v>
      </c>
      <c r="J7" s="105">
        <v>403713220033</v>
      </c>
    </row>
    <row r="8" spans="2:10" ht="27" customHeight="1" x14ac:dyDescent="0.45">
      <c r="B8" s="104" t="s">
        <v>114</v>
      </c>
      <c r="C8" s="105">
        <v>3211052</v>
      </c>
      <c r="D8" s="105">
        <v>96932254965</v>
      </c>
      <c r="E8" s="105">
        <v>112570020169</v>
      </c>
      <c r="F8" s="114">
        <v>-15637765203</v>
      </c>
      <c r="G8" s="105">
        <v>3211052</v>
      </c>
      <c r="H8" s="105">
        <v>96932254965</v>
      </c>
      <c r="I8" s="105">
        <v>60574916726</v>
      </c>
      <c r="J8" s="105">
        <v>36357338239</v>
      </c>
    </row>
    <row r="9" spans="2:10" ht="27" customHeight="1" x14ac:dyDescent="0.45">
      <c r="B9" s="104" t="s">
        <v>112</v>
      </c>
      <c r="C9" s="105">
        <v>1077132</v>
      </c>
      <c r="D9" s="105">
        <v>17593408756</v>
      </c>
      <c r="E9" s="105">
        <v>19828839303</v>
      </c>
      <c r="F9" s="114">
        <v>-2235430546</v>
      </c>
      <c r="G9" s="105">
        <v>1077132</v>
      </c>
      <c r="H9" s="105">
        <v>17593408756</v>
      </c>
      <c r="I9" s="105">
        <v>14192610221</v>
      </c>
      <c r="J9" s="105">
        <v>3400798535</v>
      </c>
    </row>
    <row r="10" spans="2:10" ht="27" customHeight="1" x14ac:dyDescent="0.45">
      <c r="B10" s="104" t="s">
        <v>111</v>
      </c>
      <c r="C10" s="105">
        <v>867309</v>
      </c>
      <c r="D10" s="105">
        <v>9145563403</v>
      </c>
      <c r="E10" s="105">
        <v>7449861605</v>
      </c>
      <c r="F10" s="105">
        <v>1695701798</v>
      </c>
      <c r="G10" s="105">
        <v>867309</v>
      </c>
      <c r="H10" s="105">
        <v>9145563403</v>
      </c>
      <c r="I10" s="105">
        <v>6838725686</v>
      </c>
      <c r="J10" s="105">
        <v>2306837717</v>
      </c>
    </row>
    <row r="11" spans="2:10" ht="27" customHeight="1" x14ac:dyDescent="0.45">
      <c r="B11" s="104" t="s">
        <v>115</v>
      </c>
      <c r="C11" s="105">
        <v>342246</v>
      </c>
      <c r="D11" s="105">
        <v>7146899272</v>
      </c>
      <c r="E11" s="105">
        <v>6525118564</v>
      </c>
      <c r="F11" s="105">
        <v>621780708</v>
      </c>
      <c r="G11" s="105">
        <v>342246</v>
      </c>
      <c r="H11" s="105">
        <v>7146899272</v>
      </c>
      <c r="I11" s="105">
        <v>6511900144</v>
      </c>
      <c r="J11" s="105">
        <v>634999128</v>
      </c>
    </row>
    <row r="12" spans="2:10" ht="27" customHeight="1" x14ac:dyDescent="0.45">
      <c r="B12" s="104" t="s">
        <v>90</v>
      </c>
      <c r="C12" s="105">
        <v>3800</v>
      </c>
      <c r="D12" s="105">
        <v>3079873271</v>
      </c>
      <c r="E12" s="105">
        <v>2912870436</v>
      </c>
      <c r="F12" s="105">
        <v>167002835</v>
      </c>
      <c r="G12" s="105">
        <v>3800</v>
      </c>
      <c r="H12" s="105">
        <v>3079873271</v>
      </c>
      <c r="I12" s="105">
        <v>2481297637</v>
      </c>
      <c r="J12" s="105">
        <v>598575634</v>
      </c>
    </row>
    <row r="13" spans="2:10" ht="27" customHeight="1" x14ac:dyDescent="0.45">
      <c r="B13" s="104" t="s">
        <v>91</v>
      </c>
      <c r="C13" s="105">
        <v>3900</v>
      </c>
      <c r="D13" s="105">
        <v>3727368797</v>
      </c>
      <c r="E13" s="105">
        <v>3634826538</v>
      </c>
      <c r="F13" s="116">
        <v>92542259</v>
      </c>
      <c r="G13" s="105">
        <v>3900</v>
      </c>
      <c r="H13" s="105">
        <v>3727368797</v>
      </c>
      <c r="I13" s="105">
        <v>3192512895</v>
      </c>
      <c r="J13" s="105">
        <v>534855902</v>
      </c>
    </row>
    <row r="14" spans="2:10" ht="27" customHeight="1" x14ac:dyDescent="0.45">
      <c r="B14" s="104" t="s">
        <v>123</v>
      </c>
      <c r="C14" s="105">
        <v>111811</v>
      </c>
      <c r="D14" s="105">
        <v>1813576974</v>
      </c>
      <c r="E14" s="105">
        <v>1330364786</v>
      </c>
      <c r="F14" s="105">
        <v>483212188</v>
      </c>
      <c r="G14" s="105">
        <v>111811</v>
      </c>
      <c r="H14" s="105">
        <v>1813576974</v>
      </c>
      <c r="I14" s="105">
        <v>1301703662</v>
      </c>
      <c r="J14" s="105">
        <v>511873312</v>
      </c>
    </row>
    <row r="15" spans="2:10" ht="27" customHeight="1" x14ac:dyDescent="0.45">
      <c r="B15" s="104" t="s">
        <v>142</v>
      </c>
      <c r="C15" s="105">
        <v>3880</v>
      </c>
      <c r="D15" s="105">
        <v>3264242507</v>
      </c>
      <c r="E15" s="105">
        <v>3258946421</v>
      </c>
      <c r="F15" s="105">
        <v>5296086</v>
      </c>
      <c r="G15" s="105">
        <v>3880</v>
      </c>
      <c r="H15" s="105">
        <v>3264242507</v>
      </c>
      <c r="I15" s="105">
        <v>3258946421</v>
      </c>
      <c r="J15" s="105">
        <v>5296086</v>
      </c>
    </row>
    <row r="16" spans="2:10" ht="27" customHeight="1" x14ac:dyDescent="0.45">
      <c r="B16" s="104" t="s">
        <v>137</v>
      </c>
      <c r="C16" s="105">
        <v>23886</v>
      </c>
      <c r="D16" s="105">
        <v>19137241425</v>
      </c>
      <c r="E16" s="105">
        <v>19134320325</v>
      </c>
      <c r="F16" s="105">
        <v>2921100</v>
      </c>
      <c r="G16" s="105">
        <v>23886</v>
      </c>
      <c r="H16" s="105">
        <v>19137241425</v>
      </c>
      <c r="I16" s="105">
        <v>19134320325</v>
      </c>
      <c r="J16" s="105">
        <v>2921100</v>
      </c>
    </row>
    <row r="17" spans="2:10" ht="26.25" customHeight="1" x14ac:dyDescent="0.45">
      <c r="B17" s="104" t="s">
        <v>133</v>
      </c>
      <c r="C17" s="105">
        <v>83000</v>
      </c>
      <c r="D17" s="105">
        <v>65081304820</v>
      </c>
      <c r="E17" s="105">
        <v>65534477902</v>
      </c>
      <c r="F17" s="114">
        <v>-453173081</v>
      </c>
      <c r="G17" s="105">
        <v>83000</v>
      </c>
      <c r="H17" s="105">
        <v>65081304820</v>
      </c>
      <c r="I17" s="105">
        <v>65534477902</v>
      </c>
      <c r="J17" s="114">
        <v>-453173081</v>
      </c>
    </row>
    <row r="18" spans="2:10" ht="33.75" customHeight="1" x14ac:dyDescent="0.55000000000000004">
      <c r="B18" s="170" t="s">
        <v>66</v>
      </c>
      <c r="C18" s="171"/>
      <c r="D18" s="17">
        <f>SUM(D7:D17)</f>
        <v>805886999213</v>
      </c>
      <c r="E18" s="17">
        <f>SUM(E7:E17)</f>
        <v>655417548746</v>
      </c>
      <c r="F18" s="18">
        <f>SUM(F7:F17)</f>
        <v>150469450470</v>
      </c>
      <c r="G18" s="28"/>
      <c r="H18" s="18">
        <f>SUM(H7:H17)</f>
        <v>805886999213</v>
      </c>
      <c r="I18" s="18">
        <f>SUM(I7:I17)</f>
        <v>358273456609</v>
      </c>
      <c r="J18" s="18">
        <f>SUM(J7:J17)</f>
        <v>447613542605</v>
      </c>
    </row>
    <row r="20" spans="2:10" x14ac:dyDescent="0.45">
      <c r="C20" s="10"/>
      <c r="F20" s="10"/>
      <c r="G20" s="10"/>
    </row>
  </sheetData>
  <sortState ref="B8:J16">
    <sortCondition descending="1" ref="B5"/>
  </sortState>
  <mergeCells count="13">
    <mergeCell ref="B1:J1"/>
    <mergeCell ref="B2:J2"/>
    <mergeCell ref="B3:J3"/>
    <mergeCell ref="B18:C18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rightToLeft="1" view="pageBreakPreview" zoomScale="70" zoomScaleNormal="100" zoomScaleSheetLayoutView="70" workbookViewId="0">
      <selection activeCell="O13" sqref="O13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140625" style="1" bestFit="1" customWidth="1"/>
    <col min="5" max="5" width="17.5703125" style="1" bestFit="1" customWidth="1"/>
    <col min="6" max="6" width="19.5703125" style="1" bestFit="1" customWidth="1"/>
    <col min="7" max="7" width="12" style="1" bestFit="1" customWidth="1"/>
    <col min="8" max="8" width="18.5703125" style="1" bestFit="1" customWidth="1"/>
    <col min="9" max="9" width="17.855468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72" t="s">
        <v>0</v>
      </c>
      <c r="C1" s="173"/>
      <c r="D1" s="173"/>
      <c r="E1" s="173"/>
      <c r="F1" s="173"/>
      <c r="G1" s="173"/>
      <c r="H1" s="173"/>
      <c r="I1" s="173"/>
      <c r="J1" s="174"/>
    </row>
    <row r="2" spans="2:10" ht="24" x14ac:dyDescent="0.45">
      <c r="B2" s="175" t="s">
        <v>44</v>
      </c>
      <c r="C2" s="176"/>
      <c r="D2" s="176"/>
      <c r="E2" s="176"/>
      <c r="F2" s="176"/>
      <c r="G2" s="176"/>
      <c r="H2" s="176"/>
      <c r="I2" s="176"/>
      <c r="J2" s="177"/>
    </row>
    <row r="3" spans="2:10" ht="24" x14ac:dyDescent="0.45">
      <c r="B3" s="178" t="str">
        <f>سهام!C3</f>
        <v>برای ماه منتهی به 1399/02/31</v>
      </c>
      <c r="C3" s="179"/>
      <c r="D3" s="179"/>
      <c r="E3" s="179"/>
      <c r="F3" s="179"/>
      <c r="G3" s="179"/>
      <c r="H3" s="179"/>
      <c r="I3" s="179"/>
      <c r="J3" s="180"/>
    </row>
    <row r="4" spans="2:10" ht="24" x14ac:dyDescent="0.45">
      <c r="B4" s="36" t="s">
        <v>80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18" t="s">
        <v>2</v>
      </c>
      <c r="C5" s="118" t="s">
        <v>46</v>
      </c>
      <c r="D5" s="118" t="s">
        <v>46</v>
      </c>
      <c r="E5" s="118" t="s">
        <v>46</v>
      </c>
      <c r="F5" s="118" t="s">
        <v>46</v>
      </c>
      <c r="G5" s="118" t="s">
        <v>47</v>
      </c>
      <c r="H5" s="118" t="s">
        <v>47</v>
      </c>
      <c r="I5" s="118" t="s">
        <v>47</v>
      </c>
      <c r="J5" s="118" t="s">
        <v>47</v>
      </c>
    </row>
    <row r="6" spans="2:10" x14ac:dyDescent="0.45">
      <c r="B6" s="118" t="s">
        <v>2</v>
      </c>
      <c r="C6" s="118" t="s">
        <v>6</v>
      </c>
      <c r="D6" s="118" t="s">
        <v>86</v>
      </c>
      <c r="E6" s="118" t="s">
        <v>59</v>
      </c>
      <c r="F6" s="118" t="s">
        <v>61</v>
      </c>
      <c r="G6" s="118" t="s">
        <v>6</v>
      </c>
      <c r="H6" s="118" t="s">
        <v>8</v>
      </c>
      <c r="I6" s="118" t="s">
        <v>59</v>
      </c>
      <c r="J6" s="118" t="s">
        <v>61</v>
      </c>
    </row>
    <row r="7" spans="2:10" ht="27.75" customHeight="1" x14ac:dyDescent="0.45">
      <c r="B7" s="84" t="s">
        <v>114</v>
      </c>
      <c r="C7" s="4">
        <v>8687808</v>
      </c>
      <c r="D7" s="4">
        <v>217050930142</v>
      </c>
      <c r="E7" s="4">
        <v>136741492724</v>
      </c>
      <c r="F7" s="50">
        <v>80309437418</v>
      </c>
      <c r="G7" s="4">
        <v>68521743</v>
      </c>
      <c r="H7" s="4">
        <v>697653425822</v>
      </c>
      <c r="I7" s="4">
        <v>548564494790</v>
      </c>
      <c r="J7" s="50">
        <v>149088931032</v>
      </c>
    </row>
    <row r="8" spans="2:10" ht="27" customHeight="1" x14ac:dyDescent="0.45">
      <c r="B8" s="84" t="s">
        <v>113</v>
      </c>
      <c r="C8" s="4">
        <v>5813995</v>
      </c>
      <c r="D8" s="4">
        <v>95855713002</v>
      </c>
      <c r="E8" s="4">
        <v>36508711617</v>
      </c>
      <c r="F8" s="50">
        <v>59347001385</v>
      </c>
      <c r="G8" s="4">
        <v>17677776</v>
      </c>
      <c r="H8" s="4">
        <v>217557682440</v>
      </c>
      <c r="I8" s="4">
        <v>109148900444</v>
      </c>
      <c r="J8" s="50">
        <v>108408781996</v>
      </c>
    </row>
    <row r="9" spans="2:10" ht="26.25" customHeight="1" x14ac:dyDescent="0.45">
      <c r="B9" s="84" t="s">
        <v>112</v>
      </c>
      <c r="C9" s="4">
        <v>444362</v>
      </c>
      <c r="D9" s="4">
        <v>7766016026</v>
      </c>
      <c r="E9" s="4">
        <v>4469782907</v>
      </c>
      <c r="F9" s="50">
        <v>3296233119</v>
      </c>
      <c r="G9" s="4">
        <v>4388910</v>
      </c>
      <c r="H9" s="4">
        <v>49272757850</v>
      </c>
      <c r="I9" s="4">
        <v>36535030335</v>
      </c>
      <c r="J9" s="50">
        <v>12737727515</v>
      </c>
    </row>
    <row r="10" spans="2:10" ht="26.25" customHeight="1" x14ac:dyDescent="0.45">
      <c r="B10" s="84" t="s">
        <v>111</v>
      </c>
      <c r="C10" s="4">
        <v>1857335</v>
      </c>
      <c r="D10" s="4">
        <v>14506167701</v>
      </c>
      <c r="E10" s="4">
        <v>12200299069</v>
      </c>
      <c r="F10" s="50">
        <v>2305868632</v>
      </c>
      <c r="G10" s="4">
        <v>16050894</v>
      </c>
      <c r="H10" s="4">
        <v>63644818467</v>
      </c>
      <c r="I10" s="4">
        <v>57044692833</v>
      </c>
      <c r="J10" s="50">
        <v>6600125634</v>
      </c>
    </row>
    <row r="11" spans="2:10" ht="26.25" customHeight="1" x14ac:dyDescent="0.45">
      <c r="B11" s="84" t="s">
        <v>115</v>
      </c>
      <c r="C11" s="4">
        <v>395987</v>
      </c>
      <c r="D11" s="4">
        <v>7623578646</v>
      </c>
      <c r="E11" s="4">
        <v>7233984396</v>
      </c>
      <c r="F11" s="50">
        <v>389594250</v>
      </c>
      <c r="G11" s="4">
        <v>5844487</v>
      </c>
      <c r="H11" s="4">
        <v>76186274033</v>
      </c>
      <c r="I11" s="4">
        <v>72956826315</v>
      </c>
      <c r="J11" s="50">
        <v>3229447718</v>
      </c>
    </row>
    <row r="12" spans="2:10" ht="26.25" customHeight="1" x14ac:dyDescent="0.45">
      <c r="B12" s="84" t="s">
        <v>90</v>
      </c>
      <c r="C12" s="4">
        <v>0</v>
      </c>
      <c r="D12" s="4">
        <v>0</v>
      </c>
      <c r="E12" s="4">
        <v>0</v>
      </c>
      <c r="F12" s="50">
        <v>0</v>
      </c>
      <c r="G12" s="4">
        <v>16300</v>
      </c>
      <c r="H12" s="4">
        <v>10851532932</v>
      </c>
      <c r="I12" s="4">
        <v>10395754991</v>
      </c>
      <c r="J12" s="50">
        <v>455777941</v>
      </c>
    </row>
    <row r="13" spans="2:10" ht="26.25" customHeight="1" x14ac:dyDescent="0.45">
      <c r="B13" s="84" t="s">
        <v>91</v>
      </c>
      <c r="C13" s="4">
        <v>0</v>
      </c>
      <c r="D13" s="4">
        <v>0</v>
      </c>
      <c r="E13" s="4">
        <v>0</v>
      </c>
      <c r="F13" s="50">
        <v>0</v>
      </c>
      <c r="G13" s="4">
        <v>6501</v>
      </c>
      <c r="H13" s="4">
        <v>5508866660</v>
      </c>
      <c r="I13" s="4">
        <v>5331669272</v>
      </c>
      <c r="J13" s="50">
        <v>177197388</v>
      </c>
    </row>
    <row r="14" spans="2:10" ht="26.25" customHeight="1" x14ac:dyDescent="0.45">
      <c r="B14" s="84" t="s">
        <v>93</v>
      </c>
      <c r="C14" s="4">
        <v>0</v>
      </c>
      <c r="D14" s="4">
        <v>0</v>
      </c>
      <c r="E14" s="4">
        <v>0</v>
      </c>
      <c r="F14" s="50">
        <v>0</v>
      </c>
      <c r="G14" s="4">
        <v>4654</v>
      </c>
      <c r="H14" s="4">
        <v>3991909751</v>
      </c>
      <c r="I14" s="4">
        <v>3865620544</v>
      </c>
      <c r="J14" s="50">
        <v>126289207</v>
      </c>
    </row>
    <row r="15" spans="2:10" ht="26.25" customHeight="1" x14ac:dyDescent="0.45">
      <c r="B15" s="84" t="s">
        <v>89</v>
      </c>
      <c r="C15" s="4">
        <v>0</v>
      </c>
      <c r="D15" s="4">
        <v>0</v>
      </c>
      <c r="E15" s="4">
        <v>0</v>
      </c>
      <c r="F15" s="50">
        <v>0</v>
      </c>
      <c r="G15" s="4">
        <v>4535</v>
      </c>
      <c r="H15" s="4">
        <v>3616145420</v>
      </c>
      <c r="I15" s="4">
        <v>3607455841</v>
      </c>
      <c r="J15" s="50">
        <v>8689579</v>
      </c>
    </row>
    <row r="16" spans="2:10" ht="26.25" customHeight="1" x14ac:dyDescent="0.45">
      <c r="B16" s="84" t="s">
        <v>118</v>
      </c>
      <c r="C16" s="4">
        <v>0</v>
      </c>
      <c r="D16" s="4">
        <v>0</v>
      </c>
      <c r="E16" s="4">
        <v>0</v>
      </c>
      <c r="F16" s="50">
        <v>0</v>
      </c>
      <c r="G16" s="4">
        <v>4767</v>
      </c>
      <c r="H16" s="4">
        <v>80727347</v>
      </c>
      <c r="I16" s="4">
        <v>72553877</v>
      </c>
      <c r="J16" s="50">
        <v>8173470</v>
      </c>
    </row>
    <row r="17" spans="2:10" ht="26.25" customHeight="1" x14ac:dyDescent="0.45">
      <c r="B17" s="84" t="s">
        <v>92</v>
      </c>
      <c r="C17" s="4">
        <v>0</v>
      </c>
      <c r="D17" s="4">
        <v>0</v>
      </c>
      <c r="E17" s="4">
        <v>0</v>
      </c>
      <c r="F17" s="50">
        <v>0</v>
      </c>
      <c r="G17" s="4">
        <v>5</v>
      </c>
      <c r="H17" s="4">
        <v>3968373</v>
      </c>
      <c r="I17" s="4">
        <v>3837779</v>
      </c>
      <c r="J17" s="50">
        <v>130594</v>
      </c>
    </row>
    <row r="18" spans="2:10" ht="26.25" customHeight="1" x14ac:dyDescent="0.45">
      <c r="B18" s="84" t="s">
        <v>109</v>
      </c>
      <c r="C18" s="4">
        <v>0</v>
      </c>
      <c r="D18" s="4">
        <v>0</v>
      </c>
      <c r="E18" s="4">
        <v>0</v>
      </c>
      <c r="F18" s="50">
        <v>0</v>
      </c>
      <c r="G18" s="4">
        <v>454793</v>
      </c>
      <c r="H18" s="4">
        <v>645351267</v>
      </c>
      <c r="I18" s="4">
        <v>645351267</v>
      </c>
      <c r="J18" s="50">
        <v>0</v>
      </c>
    </row>
    <row r="19" spans="2:10" ht="26.25" customHeight="1" x14ac:dyDescent="0.45">
      <c r="B19" s="84" t="s">
        <v>119</v>
      </c>
      <c r="C19" s="4">
        <v>0</v>
      </c>
      <c r="D19" s="4">
        <v>0</v>
      </c>
      <c r="E19" s="4">
        <v>0</v>
      </c>
      <c r="F19" s="50">
        <v>0</v>
      </c>
      <c r="G19" s="4">
        <v>100000</v>
      </c>
      <c r="H19" s="4">
        <v>98937625000</v>
      </c>
      <c r="I19" s="4">
        <v>99062375000</v>
      </c>
      <c r="J19" s="50">
        <v>-124750000</v>
      </c>
    </row>
    <row r="20" spans="2:10" ht="26.25" customHeight="1" x14ac:dyDescent="0.45">
      <c r="B20" s="84" t="s">
        <v>110</v>
      </c>
      <c r="C20" s="4">
        <v>0</v>
      </c>
      <c r="D20" s="4">
        <v>0</v>
      </c>
      <c r="E20" s="4">
        <v>0</v>
      </c>
      <c r="F20" s="50">
        <v>0</v>
      </c>
      <c r="G20" s="4">
        <v>1015632</v>
      </c>
      <c r="H20" s="4">
        <v>4241279232</v>
      </c>
      <c r="I20" s="4">
        <v>5141859250</v>
      </c>
      <c r="J20" s="50">
        <v>-900580018</v>
      </c>
    </row>
    <row r="21" spans="2:10" ht="36" customHeight="1" x14ac:dyDescent="0.55000000000000004">
      <c r="B21" s="170" t="s">
        <v>66</v>
      </c>
      <c r="C21" s="171"/>
      <c r="D21" s="17">
        <f>SUM(D7:D20)</f>
        <v>342802405517</v>
      </c>
      <c r="E21" s="17">
        <f>SUM(E7:E20)</f>
        <v>197154270713</v>
      </c>
      <c r="F21" s="18">
        <f>SUM(F7:F20)</f>
        <v>145648134804</v>
      </c>
      <c r="G21" s="24"/>
      <c r="H21" s="17">
        <f>SUM(H7:H20)</f>
        <v>1232192364594</v>
      </c>
      <c r="I21" s="17">
        <f>SUM(I7:I20)</f>
        <v>952376422538</v>
      </c>
      <c r="J21" s="18">
        <f>SUM(J7:J20)</f>
        <v>279815942056</v>
      </c>
    </row>
    <row r="23" spans="2:10" x14ac:dyDescent="0.45">
      <c r="C23" s="10"/>
      <c r="G23" s="10"/>
    </row>
  </sheetData>
  <sortState ref="B7:J17">
    <sortCondition descending="1" ref="B7"/>
  </sortState>
  <mergeCells count="15">
    <mergeCell ref="B1:J1"/>
    <mergeCell ref="B2:J2"/>
    <mergeCell ref="B3:J3"/>
    <mergeCell ref="B21:C21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5"/>
  <sheetViews>
    <sheetView rightToLeft="1" view="pageBreakPreview" topLeftCell="A3" zoomScale="70" zoomScaleNormal="100" zoomScaleSheetLayoutView="70" workbookViewId="0">
      <selection activeCell="O12" sqref="O12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8.140625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8.710937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3" t="s">
        <v>0</v>
      </c>
      <c r="D1" s="173"/>
      <c r="E1" s="173"/>
      <c r="F1" s="173"/>
      <c r="G1" s="173"/>
      <c r="H1" s="173"/>
      <c r="I1" s="173"/>
      <c r="J1" s="173"/>
      <c r="K1" s="173"/>
      <c r="L1" s="174"/>
    </row>
    <row r="2" spans="2:12" ht="24" x14ac:dyDescent="0.45">
      <c r="B2" s="34"/>
      <c r="C2" s="176" t="s">
        <v>44</v>
      </c>
      <c r="D2" s="176"/>
      <c r="E2" s="176"/>
      <c r="F2" s="176"/>
      <c r="G2" s="176"/>
      <c r="H2" s="176"/>
      <c r="I2" s="176"/>
      <c r="J2" s="176"/>
      <c r="K2" s="176"/>
      <c r="L2" s="177"/>
    </row>
    <row r="3" spans="2:12" ht="24" x14ac:dyDescent="0.45">
      <c r="B3" s="35" t="s">
        <v>80</v>
      </c>
      <c r="C3" s="179" t="str">
        <f>سهام!C3</f>
        <v>برای ماه منتهی به 1399/02/31</v>
      </c>
      <c r="D3" s="179"/>
      <c r="E3" s="179"/>
      <c r="F3" s="179"/>
      <c r="G3" s="179"/>
      <c r="H3" s="179"/>
      <c r="I3" s="179"/>
      <c r="J3" s="179"/>
      <c r="K3" s="179"/>
      <c r="L3" s="180"/>
    </row>
    <row r="4" spans="2:12" x14ac:dyDescent="0.45">
      <c r="B4" s="118" t="s">
        <v>2</v>
      </c>
      <c r="C4" s="181" t="s">
        <v>46</v>
      </c>
      <c r="D4" s="182"/>
      <c r="E4" s="182"/>
      <c r="F4" s="182"/>
      <c r="G4" s="182"/>
      <c r="H4" s="118" t="s">
        <v>47</v>
      </c>
      <c r="I4" s="118" t="s">
        <v>47</v>
      </c>
      <c r="J4" s="118" t="s">
        <v>47</v>
      </c>
      <c r="K4" s="118" t="s">
        <v>47</v>
      </c>
      <c r="L4" s="118" t="s">
        <v>47</v>
      </c>
    </row>
    <row r="5" spans="2:12" ht="73.5" customHeight="1" x14ac:dyDescent="0.45">
      <c r="B5" s="118" t="s">
        <v>2</v>
      </c>
      <c r="C5" s="118" t="s">
        <v>62</v>
      </c>
      <c r="D5" s="118" t="s">
        <v>63</v>
      </c>
      <c r="E5" s="118" t="s">
        <v>64</v>
      </c>
      <c r="F5" s="52" t="s">
        <v>88</v>
      </c>
      <c r="G5" s="160" t="s">
        <v>87</v>
      </c>
      <c r="H5" s="71" t="s">
        <v>62</v>
      </c>
      <c r="I5" s="118" t="s">
        <v>63</v>
      </c>
      <c r="J5" s="118" t="s">
        <v>64</v>
      </c>
      <c r="K5" s="20" t="s">
        <v>88</v>
      </c>
      <c r="L5" s="71" t="s">
        <v>87</v>
      </c>
    </row>
    <row r="6" spans="2:12" ht="32.25" customHeight="1" x14ac:dyDescent="0.45">
      <c r="B6" s="84" t="s">
        <v>113</v>
      </c>
      <c r="C6" s="4">
        <v>12853897571</v>
      </c>
      <c r="D6" s="50">
        <v>165727362326</v>
      </c>
      <c r="E6" s="50">
        <v>59347001385</v>
      </c>
      <c r="F6" s="50">
        <v>237928261282</v>
      </c>
      <c r="G6" s="69">
        <f>F6/F15</f>
        <v>0.76960360959778462</v>
      </c>
      <c r="H6" s="4">
        <v>12853897571</v>
      </c>
      <c r="I6" s="50">
        <v>403713220033</v>
      </c>
      <c r="J6" s="50">
        <v>108408781996</v>
      </c>
      <c r="K6" s="50">
        <v>524975899600</v>
      </c>
      <c r="L6" s="69">
        <f>K6/K15</f>
        <v>0.70929906043948576</v>
      </c>
    </row>
    <row r="7" spans="2:12" ht="27.75" customHeight="1" x14ac:dyDescent="0.45">
      <c r="B7" s="84" t="s">
        <v>114</v>
      </c>
      <c r="C7" s="4">
        <v>0</v>
      </c>
      <c r="D7" s="50">
        <v>-15637765203</v>
      </c>
      <c r="E7" s="50">
        <v>80309437418</v>
      </c>
      <c r="F7" s="50">
        <v>64671672215</v>
      </c>
      <c r="G7" s="69">
        <f>F7/F15</f>
        <v>0.20918722352364</v>
      </c>
      <c r="H7" s="4">
        <v>1088727642</v>
      </c>
      <c r="I7" s="50">
        <v>36357338239</v>
      </c>
      <c r="J7" s="50">
        <v>149088931032</v>
      </c>
      <c r="K7" s="50">
        <v>186534996913</v>
      </c>
      <c r="L7" s="69">
        <f>K7/K15</f>
        <v>0.25202889913667431</v>
      </c>
    </row>
    <row r="8" spans="2:12" ht="27.75" customHeight="1" x14ac:dyDescent="0.45">
      <c r="B8" s="84" t="s">
        <v>112</v>
      </c>
      <c r="C8" s="4">
        <v>0</v>
      </c>
      <c r="D8" s="50">
        <v>-2235430546</v>
      </c>
      <c r="E8" s="50">
        <v>3296233119</v>
      </c>
      <c r="F8" s="50">
        <v>1060802573</v>
      </c>
      <c r="G8" s="69">
        <f>F8/F15</f>
        <v>3.4312758175616539E-3</v>
      </c>
      <c r="H8" s="4">
        <v>66181489</v>
      </c>
      <c r="I8" s="50">
        <v>3400798535</v>
      </c>
      <c r="J8" s="50">
        <v>12737727515</v>
      </c>
      <c r="K8" s="50">
        <v>16204707539</v>
      </c>
      <c r="L8" s="69">
        <f>K8/K15</f>
        <v>2.1894307607010291E-2</v>
      </c>
    </row>
    <row r="9" spans="2:12" ht="27.75" customHeight="1" x14ac:dyDescent="0.45">
      <c r="B9" s="84" t="s">
        <v>111</v>
      </c>
      <c r="C9" s="4">
        <v>0</v>
      </c>
      <c r="D9" s="50">
        <v>1695701798</v>
      </c>
      <c r="E9" s="50">
        <v>2305868632</v>
      </c>
      <c r="F9" s="50">
        <v>4001570430</v>
      </c>
      <c r="G9" s="69">
        <f>F9/F15</f>
        <v>1.2943494103618459E-2</v>
      </c>
      <c r="H9" s="4">
        <v>16868517</v>
      </c>
      <c r="I9" s="50">
        <v>2306837717</v>
      </c>
      <c r="J9" s="50">
        <v>6600125634</v>
      </c>
      <c r="K9" s="50">
        <v>8923831868</v>
      </c>
      <c r="L9" s="69">
        <f>K9/K15</f>
        <v>1.2057059313227834E-2</v>
      </c>
    </row>
    <row r="10" spans="2:12" ht="27.75" customHeight="1" x14ac:dyDescent="0.45">
      <c r="B10" s="84" t="s">
        <v>115</v>
      </c>
      <c r="C10" s="4">
        <v>0</v>
      </c>
      <c r="D10" s="50">
        <v>621780708</v>
      </c>
      <c r="E10" s="50">
        <v>389594250</v>
      </c>
      <c r="F10" s="50">
        <v>1011374958</v>
      </c>
      <c r="G10" s="69">
        <f>F10/F15</f>
        <v>3.2713970763274475E-3</v>
      </c>
      <c r="H10" s="4">
        <v>10014350</v>
      </c>
      <c r="I10" s="50">
        <v>634999128</v>
      </c>
      <c r="J10" s="50">
        <v>3229447718</v>
      </c>
      <c r="K10" s="50">
        <v>3874461196</v>
      </c>
      <c r="L10" s="69">
        <f>K10/K15</f>
        <v>5.234814946983227E-3</v>
      </c>
    </row>
    <row r="11" spans="2:12" ht="27.75" customHeight="1" x14ac:dyDescent="0.45">
      <c r="B11" s="84" t="s">
        <v>118</v>
      </c>
      <c r="C11" s="4">
        <v>0</v>
      </c>
      <c r="D11" s="50">
        <v>0</v>
      </c>
      <c r="E11" s="50">
        <v>0</v>
      </c>
      <c r="F11" s="50">
        <v>0</v>
      </c>
      <c r="G11" s="69">
        <f>F11/F15</f>
        <v>0</v>
      </c>
      <c r="H11" s="4">
        <v>0</v>
      </c>
      <c r="I11" s="50">
        <v>0</v>
      </c>
      <c r="J11" s="50">
        <v>8173470</v>
      </c>
      <c r="K11" s="50">
        <v>8173470</v>
      </c>
      <c r="L11" s="69">
        <f>K11/K15</f>
        <v>1.1043239500989701E-5</v>
      </c>
    </row>
    <row r="12" spans="2:12" ht="27.75" customHeight="1" x14ac:dyDescent="0.45">
      <c r="B12" s="84" t="s">
        <v>123</v>
      </c>
      <c r="C12" s="4">
        <v>0</v>
      </c>
      <c r="D12" s="50">
        <v>483212188</v>
      </c>
      <c r="E12" s="50">
        <v>0</v>
      </c>
      <c r="F12" s="50">
        <v>483212188</v>
      </c>
      <c r="G12" s="69">
        <f>F12/F15</f>
        <v>1.5629998810678372E-3</v>
      </c>
      <c r="H12" s="4">
        <v>0</v>
      </c>
      <c r="I12" s="50">
        <v>511873312</v>
      </c>
      <c r="J12" s="50">
        <v>0</v>
      </c>
      <c r="K12" s="50">
        <v>511873312</v>
      </c>
      <c r="L12" s="69">
        <f>K12/K15</f>
        <v>6.9159605144214454E-4</v>
      </c>
    </row>
    <row r="13" spans="2:12" ht="27.75" customHeight="1" x14ac:dyDescent="0.45">
      <c r="B13" s="84" t="s">
        <v>109</v>
      </c>
      <c r="C13" s="4">
        <v>0</v>
      </c>
      <c r="D13" s="50">
        <v>0</v>
      </c>
      <c r="E13" s="50">
        <v>0</v>
      </c>
      <c r="F13" s="50">
        <v>0</v>
      </c>
      <c r="G13" s="69">
        <f>F13/F15</f>
        <v>0</v>
      </c>
      <c r="H13" s="4">
        <v>0</v>
      </c>
      <c r="I13" s="50">
        <v>0</v>
      </c>
      <c r="J13" s="50">
        <v>0</v>
      </c>
      <c r="K13" s="50">
        <v>0</v>
      </c>
      <c r="L13" s="69">
        <f>K13/K15</f>
        <v>0</v>
      </c>
    </row>
    <row r="14" spans="2:12" ht="27.75" customHeight="1" x14ac:dyDescent="0.45">
      <c r="B14" s="84" t="s">
        <v>110</v>
      </c>
      <c r="C14" s="4">
        <v>0</v>
      </c>
      <c r="D14" s="50">
        <v>0</v>
      </c>
      <c r="E14" s="50">
        <v>0</v>
      </c>
      <c r="F14" s="50">
        <v>0</v>
      </c>
      <c r="G14" s="69">
        <f>F14/F15</f>
        <v>0</v>
      </c>
      <c r="H14" s="4">
        <v>0</v>
      </c>
      <c r="I14" s="50">
        <v>0</v>
      </c>
      <c r="J14" s="50">
        <v>-900580018</v>
      </c>
      <c r="K14" s="50">
        <v>-900580018</v>
      </c>
      <c r="L14" s="69">
        <f>K14/K15</f>
        <v>-1.2167807343245421E-3</v>
      </c>
    </row>
    <row r="15" spans="2:12" ht="27.75" customHeight="1" x14ac:dyDescent="0.45">
      <c r="B15" s="85" t="s">
        <v>77</v>
      </c>
      <c r="C15" s="18">
        <f t="shared" ref="C15:L15" si="0">SUM(C6:C14)</f>
        <v>12853897571</v>
      </c>
      <c r="D15" s="18">
        <f t="shared" si="0"/>
        <v>150654861271</v>
      </c>
      <c r="E15" s="18">
        <f t="shared" si="0"/>
        <v>145648134804</v>
      </c>
      <c r="F15" s="18">
        <f t="shared" si="0"/>
        <v>309156893646</v>
      </c>
      <c r="G15" s="25">
        <f t="shared" si="0"/>
        <v>0.99999999999999989</v>
      </c>
      <c r="H15" s="18">
        <f t="shared" si="0"/>
        <v>14035689569</v>
      </c>
      <c r="I15" s="18">
        <f t="shared" si="0"/>
        <v>446925066964</v>
      </c>
      <c r="J15" s="18">
        <f t="shared" si="0"/>
        <v>279172607347</v>
      </c>
      <c r="K15" s="18">
        <f t="shared" si="0"/>
        <v>740133363880</v>
      </c>
      <c r="L15" s="25">
        <f t="shared" si="0"/>
        <v>1.0000000000000002</v>
      </c>
    </row>
    <row r="16" spans="2:12" hidden="1" x14ac:dyDescent="0.45">
      <c r="B16" s="183" t="s">
        <v>79</v>
      </c>
      <c r="C16" s="183"/>
      <c r="D16" s="183"/>
      <c r="E16" s="183"/>
      <c r="F16" s="183"/>
      <c r="G16" s="183"/>
      <c r="H16" s="183"/>
      <c r="I16" s="183"/>
      <c r="J16" s="183"/>
      <c r="K16" s="183"/>
      <c r="L16" s="183"/>
    </row>
    <row r="17" spans="2:12" hidden="1" x14ac:dyDescent="0.45"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</row>
    <row r="18" spans="2:12" x14ac:dyDescent="0.45">
      <c r="E18" s="23"/>
      <c r="F18" s="21"/>
      <c r="G18" s="51"/>
      <c r="H18" s="10"/>
    </row>
    <row r="19" spans="2:12" x14ac:dyDescent="0.45">
      <c r="E19" s="23"/>
      <c r="F19" s="21"/>
      <c r="G19" s="22"/>
      <c r="I19" s="10"/>
    </row>
    <row r="20" spans="2:12" x14ac:dyDescent="0.45">
      <c r="E20" s="23"/>
      <c r="F20" s="21"/>
      <c r="G20" s="21"/>
    </row>
    <row r="21" spans="2:12" x14ac:dyDescent="0.45">
      <c r="E21" s="23"/>
      <c r="F21" s="21"/>
      <c r="G21" s="22"/>
    </row>
    <row r="22" spans="2:12" x14ac:dyDescent="0.45">
      <c r="E22" s="23"/>
      <c r="F22" s="21"/>
      <c r="G22" s="22"/>
      <c r="I22" s="15"/>
    </row>
    <row r="23" spans="2:12" x14ac:dyDescent="0.45">
      <c r="E23" s="23"/>
      <c r="F23" s="21"/>
      <c r="G23" s="22"/>
    </row>
    <row r="24" spans="2:12" x14ac:dyDescent="0.45">
      <c r="E24" s="23"/>
      <c r="F24" s="21"/>
      <c r="G24" s="21"/>
    </row>
    <row r="25" spans="2:12" x14ac:dyDescent="0.45">
      <c r="F25" s="15"/>
    </row>
  </sheetData>
  <mergeCells count="13">
    <mergeCell ref="C1:L1"/>
    <mergeCell ref="C2:L2"/>
    <mergeCell ref="C3:L3"/>
    <mergeCell ref="C4:G4"/>
    <mergeCell ref="B16:L17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rightToLeft="1" view="pageBreakPreview" zoomScale="80" zoomScaleNormal="100" zoomScaleSheetLayoutView="80" workbookViewId="0">
      <selection activeCell="L13" sqref="L13"/>
    </sheetView>
  </sheetViews>
  <sheetFormatPr defaultRowHeight="18.75" x14ac:dyDescent="0.45"/>
  <cols>
    <col min="1" max="1" width="9.140625" style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5.85546875" style="1" customWidth="1"/>
    <col min="7" max="7" width="18.42578125" style="1" bestFit="1" customWidth="1"/>
    <col min="8" max="8" width="17.140625" style="1" customWidth="1"/>
    <col min="9" max="9" width="16.5703125" style="1" customWidth="1"/>
    <col min="10" max="10" width="19" style="1" customWidth="1"/>
    <col min="11" max="11" width="9.140625" style="1" customWidth="1"/>
    <col min="12" max="16384" width="9.140625" style="1"/>
  </cols>
  <sheetData>
    <row r="1" spans="2:10" ht="24" x14ac:dyDescent="0.45">
      <c r="B1" s="33"/>
      <c r="C1" s="173" t="s">
        <v>0</v>
      </c>
      <c r="D1" s="173"/>
      <c r="E1" s="173"/>
      <c r="F1" s="173"/>
      <c r="G1" s="173"/>
      <c r="H1" s="173"/>
      <c r="I1" s="173"/>
      <c r="J1" s="174"/>
    </row>
    <row r="2" spans="2:10" ht="24" x14ac:dyDescent="0.45">
      <c r="B2" s="34"/>
      <c r="C2" s="176" t="s">
        <v>44</v>
      </c>
      <c r="D2" s="176"/>
      <c r="E2" s="176"/>
      <c r="F2" s="176"/>
      <c r="G2" s="176"/>
      <c r="H2" s="176"/>
      <c r="I2" s="176"/>
      <c r="J2" s="177"/>
    </row>
    <row r="3" spans="2:10" ht="24" x14ac:dyDescent="0.45">
      <c r="B3" s="36" t="s">
        <v>81</v>
      </c>
      <c r="C3" s="179" t="str">
        <f>سهام!C3</f>
        <v>برای ماه منتهی به 1399/02/31</v>
      </c>
      <c r="D3" s="179"/>
      <c r="E3" s="179"/>
      <c r="F3" s="179"/>
      <c r="G3" s="179"/>
      <c r="H3" s="179"/>
      <c r="I3" s="179"/>
      <c r="J3" s="180"/>
    </row>
    <row r="4" spans="2:10" x14ac:dyDescent="0.45">
      <c r="B4" s="118" t="s">
        <v>48</v>
      </c>
      <c r="C4" s="118" t="s">
        <v>46</v>
      </c>
      <c r="D4" s="118" t="s">
        <v>46</v>
      </c>
      <c r="E4" s="118" t="s">
        <v>46</v>
      </c>
      <c r="F4" s="118" t="s">
        <v>46</v>
      </c>
      <c r="G4" s="118" t="s">
        <v>47</v>
      </c>
      <c r="H4" s="118" t="s">
        <v>47</v>
      </c>
      <c r="I4" s="118" t="s">
        <v>47</v>
      </c>
      <c r="J4" s="118" t="s">
        <v>47</v>
      </c>
    </row>
    <row r="5" spans="2:10" x14ac:dyDescent="0.45">
      <c r="B5" s="118" t="s">
        <v>48</v>
      </c>
      <c r="C5" s="118" t="s">
        <v>65</v>
      </c>
      <c r="D5" s="118" t="s">
        <v>63</v>
      </c>
      <c r="E5" s="118" t="s">
        <v>64</v>
      </c>
      <c r="F5" s="118" t="s">
        <v>66</v>
      </c>
      <c r="G5" s="118" t="s">
        <v>65</v>
      </c>
      <c r="H5" s="118" t="s">
        <v>63</v>
      </c>
      <c r="I5" s="118" t="s">
        <v>64</v>
      </c>
      <c r="J5" s="118" t="s">
        <v>66</v>
      </c>
    </row>
    <row r="6" spans="2:10" ht="24.75" customHeight="1" x14ac:dyDescent="0.45">
      <c r="B6" s="66" t="s">
        <v>90</v>
      </c>
      <c r="C6" s="67">
        <v>0</v>
      </c>
      <c r="D6" s="67">
        <v>167002835</v>
      </c>
      <c r="E6" s="67">
        <v>0</v>
      </c>
      <c r="F6" s="67">
        <v>167002835</v>
      </c>
      <c r="G6" s="67">
        <v>0</v>
      </c>
      <c r="H6" s="67">
        <v>598575634</v>
      </c>
      <c r="I6" s="67">
        <v>455777941</v>
      </c>
      <c r="J6" s="67">
        <v>1054353575</v>
      </c>
    </row>
    <row r="7" spans="2:10" ht="24.75" customHeight="1" x14ac:dyDescent="0.45">
      <c r="B7" s="66" t="s">
        <v>91</v>
      </c>
      <c r="C7" s="67">
        <v>0</v>
      </c>
      <c r="D7" s="67">
        <v>92542259</v>
      </c>
      <c r="E7" s="67">
        <v>0</v>
      </c>
      <c r="F7" s="67">
        <v>92542259</v>
      </c>
      <c r="G7" s="67">
        <v>0</v>
      </c>
      <c r="H7" s="67">
        <v>534855902</v>
      </c>
      <c r="I7" s="67">
        <v>177197388</v>
      </c>
      <c r="J7" s="67">
        <v>712053290</v>
      </c>
    </row>
    <row r="8" spans="2:10" ht="24.75" customHeight="1" x14ac:dyDescent="0.45">
      <c r="B8" s="66" t="s">
        <v>93</v>
      </c>
      <c r="C8" s="67">
        <v>0</v>
      </c>
      <c r="D8" s="67">
        <v>0</v>
      </c>
      <c r="E8" s="67">
        <v>0</v>
      </c>
      <c r="F8" s="67">
        <v>0</v>
      </c>
      <c r="G8" s="67">
        <v>0</v>
      </c>
      <c r="H8" s="67">
        <v>0</v>
      </c>
      <c r="I8" s="67">
        <v>126289207</v>
      </c>
      <c r="J8" s="67">
        <v>126289207</v>
      </c>
    </row>
    <row r="9" spans="2:10" ht="24.75" customHeight="1" x14ac:dyDescent="0.45">
      <c r="B9" s="66" t="s">
        <v>119</v>
      </c>
      <c r="C9" s="67">
        <v>0</v>
      </c>
      <c r="D9" s="67">
        <v>0</v>
      </c>
      <c r="E9" s="67">
        <v>0</v>
      </c>
      <c r="F9" s="67">
        <v>0</v>
      </c>
      <c r="G9" s="67">
        <v>141892901</v>
      </c>
      <c r="H9" s="67">
        <v>0</v>
      </c>
      <c r="I9" s="117">
        <v>-124750000</v>
      </c>
      <c r="J9" s="67">
        <v>17142901</v>
      </c>
    </row>
    <row r="10" spans="2:10" ht="24.75" customHeight="1" x14ac:dyDescent="0.45">
      <c r="B10" s="66" t="s">
        <v>89</v>
      </c>
      <c r="C10" s="67">
        <v>0</v>
      </c>
      <c r="D10" s="67">
        <v>0</v>
      </c>
      <c r="E10" s="67">
        <v>0</v>
      </c>
      <c r="F10" s="67">
        <v>0</v>
      </c>
      <c r="G10" s="67">
        <v>0</v>
      </c>
      <c r="H10" s="67">
        <v>0</v>
      </c>
      <c r="I10" s="67">
        <v>8689579</v>
      </c>
      <c r="J10" s="67">
        <v>8689579</v>
      </c>
    </row>
    <row r="11" spans="2:10" ht="23.25" customHeight="1" x14ac:dyDescent="0.45">
      <c r="B11" s="66" t="s">
        <v>142</v>
      </c>
      <c r="C11" s="67">
        <v>0</v>
      </c>
      <c r="D11" s="67">
        <v>5296086</v>
      </c>
      <c r="E11" s="67">
        <v>0</v>
      </c>
      <c r="F11" s="67">
        <v>5296086</v>
      </c>
      <c r="G11" s="67">
        <v>0</v>
      </c>
      <c r="H11" s="67">
        <v>5296086</v>
      </c>
      <c r="I11" s="67">
        <v>0</v>
      </c>
      <c r="J11" s="67">
        <v>5296086</v>
      </c>
    </row>
    <row r="12" spans="2:10" s="7" customFormat="1" ht="29.25" customHeight="1" x14ac:dyDescent="0.25">
      <c r="B12" s="66" t="s">
        <v>137</v>
      </c>
      <c r="C12" s="67">
        <v>0</v>
      </c>
      <c r="D12" s="67">
        <v>2921100</v>
      </c>
      <c r="E12" s="67">
        <v>0</v>
      </c>
      <c r="F12" s="67">
        <v>2921100</v>
      </c>
      <c r="G12" s="67">
        <v>0</v>
      </c>
      <c r="H12" s="67">
        <v>2921100</v>
      </c>
      <c r="I12" s="67">
        <v>0</v>
      </c>
      <c r="J12" s="67">
        <v>2921100</v>
      </c>
    </row>
    <row r="13" spans="2:10" ht="24.75" customHeight="1" x14ac:dyDescent="0.45">
      <c r="B13" s="66" t="s">
        <v>92</v>
      </c>
      <c r="C13" s="67">
        <v>0</v>
      </c>
      <c r="D13" s="67">
        <v>0</v>
      </c>
      <c r="E13" s="50">
        <v>0</v>
      </c>
      <c r="F13" s="67">
        <v>0</v>
      </c>
      <c r="G13" s="67">
        <v>0</v>
      </c>
      <c r="H13" s="67">
        <v>0</v>
      </c>
      <c r="I13" s="50">
        <v>130594</v>
      </c>
      <c r="J13" s="67">
        <v>130594</v>
      </c>
    </row>
    <row r="14" spans="2:10" ht="23.25" customHeight="1" x14ac:dyDescent="0.45">
      <c r="B14" s="66" t="s">
        <v>133</v>
      </c>
      <c r="C14" s="67">
        <v>0</v>
      </c>
      <c r="D14" s="117">
        <v>-453173081</v>
      </c>
      <c r="E14" s="67">
        <v>0</v>
      </c>
      <c r="F14" s="117">
        <v>-453173081</v>
      </c>
      <c r="G14" s="67">
        <v>0</v>
      </c>
      <c r="H14" s="117">
        <v>-453173081</v>
      </c>
      <c r="I14" s="67">
        <v>0</v>
      </c>
      <c r="J14" s="117">
        <v>-453173081</v>
      </c>
    </row>
    <row r="15" spans="2:10" ht="24" x14ac:dyDescent="0.45">
      <c r="B15" s="5" t="s">
        <v>66</v>
      </c>
      <c r="C15" s="108">
        <f t="shared" ref="C15:J15" si="0">SUM(C6:C14)</f>
        <v>0</v>
      </c>
      <c r="D15" s="117">
        <f t="shared" si="0"/>
        <v>-185410801</v>
      </c>
      <c r="E15" s="50">
        <f t="shared" si="0"/>
        <v>0</v>
      </c>
      <c r="F15" s="117">
        <f t="shared" si="0"/>
        <v>-185410801</v>
      </c>
      <c r="G15" s="108">
        <f t="shared" si="0"/>
        <v>141892901</v>
      </c>
      <c r="H15" s="67">
        <f t="shared" si="0"/>
        <v>688475641</v>
      </c>
      <c r="I15" s="67">
        <f t="shared" si="0"/>
        <v>643334709</v>
      </c>
      <c r="J15" s="67">
        <f t="shared" si="0"/>
        <v>1473703251</v>
      </c>
    </row>
    <row r="16" spans="2:10" x14ac:dyDescent="0.45">
      <c r="D16" s="12"/>
    </row>
    <row r="18" spans="6:9" x14ac:dyDescent="0.45">
      <c r="F18" s="12"/>
      <c r="I18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B4" sqref="B4:G7"/>
    </sheetView>
  </sheetViews>
  <sheetFormatPr defaultRowHeight="18.75" x14ac:dyDescent="0.45"/>
  <cols>
    <col min="1" max="1" width="9.140625" style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9.140625" style="1" customWidth="1"/>
    <col min="9" max="16384" width="9.140625" style="1"/>
  </cols>
  <sheetData>
    <row r="1" spans="2:7" ht="24" x14ac:dyDescent="0.45">
      <c r="B1" s="33"/>
      <c r="C1" s="173" t="s">
        <v>0</v>
      </c>
      <c r="D1" s="173"/>
      <c r="E1" s="173"/>
      <c r="F1" s="173"/>
      <c r="G1" s="174"/>
    </row>
    <row r="2" spans="2:7" ht="24" x14ac:dyDescent="0.45">
      <c r="B2" s="34"/>
      <c r="C2" s="176" t="s">
        <v>44</v>
      </c>
      <c r="D2" s="176"/>
      <c r="E2" s="176"/>
      <c r="F2" s="176"/>
      <c r="G2" s="177"/>
    </row>
    <row r="3" spans="2:7" ht="24" x14ac:dyDescent="0.45">
      <c r="B3" s="36" t="s">
        <v>81</v>
      </c>
      <c r="C3" s="179" t="str">
        <f>سهام!C3</f>
        <v>برای ماه منتهی به 1399/02/31</v>
      </c>
      <c r="D3" s="179"/>
      <c r="E3" s="179"/>
      <c r="F3" s="179"/>
      <c r="G3" s="180"/>
    </row>
    <row r="4" spans="2:7" x14ac:dyDescent="0.45">
      <c r="B4" s="118" t="s">
        <v>67</v>
      </c>
      <c r="C4" s="118" t="s">
        <v>67</v>
      </c>
      <c r="D4" s="118" t="s">
        <v>46</v>
      </c>
      <c r="E4" s="118" t="s">
        <v>46</v>
      </c>
      <c r="F4" s="118" t="s">
        <v>47</v>
      </c>
      <c r="G4" s="118" t="s">
        <v>47</v>
      </c>
    </row>
    <row r="5" spans="2:7" x14ac:dyDescent="0.45">
      <c r="B5" s="118" t="s">
        <v>68</v>
      </c>
      <c r="C5" s="118" t="s">
        <v>37</v>
      </c>
      <c r="D5" s="118" t="s">
        <v>69</v>
      </c>
      <c r="E5" s="118" t="s">
        <v>70</v>
      </c>
      <c r="F5" s="118" t="s">
        <v>69</v>
      </c>
      <c r="G5" s="118" t="s">
        <v>70</v>
      </c>
    </row>
    <row r="6" spans="2:7" ht="32.25" customHeight="1" x14ac:dyDescent="0.45">
      <c r="B6" s="3" t="s">
        <v>43</v>
      </c>
      <c r="C6" s="65">
        <v>1349301287911</v>
      </c>
      <c r="D6" s="4">
        <v>280790159</v>
      </c>
      <c r="E6" s="29">
        <f>D6/224595850881</f>
        <v>1.2502018977580045E-3</v>
      </c>
      <c r="F6" s="4">
        <v>1912619785</v>
      </c>
      <c r="G6" s="47">
        <f>F6/600684180814</f>
        <v>3.1840688436445387E-3</v>
      </c>
    </row>
    <row r="7" spans="2:7" ht="29.25" customHeight="1" x14ac:dyDescent="0.45">
      <c r="B7" s="185" t="s">
        <v>66</v>
      </c>
      <c r="C7" s="186"/>
      <c r="D7" s="105">
        <f>SUM(D6:D6)</f>
        <v>280790159</v>
      </c>
      <c r="E7" s="106">
        <f>SUM(E6:E6)</f>
        <v>1.2502018977580045E-3</v>
      </c>
      <c r="F7" s="105">
        <f>SUM(F6:F6)</f>
        <v>1912619785</v>
      </c>
      <c r="G7" s="106">
        <f>SUM(G6:G6)</f>
        <v>3.1840688436445387E-3</v>
      </c>
    </row>
    <row r="8" spans="2:7" x14ac:dyDescent="0.45">
      <c r="F8" s="82"/>
    </row>
    <row r="10" spans="2:7" x14ac:dyDescent="0.45">
      <c r="D10" s="11"/>
      <c r="E10" s="96"/>
      <c r="F10" s="11"/>
      <c r="G10" s="11"/>
    </row>
    <row r="11" spans="2:7" x14ac:dyDescent="0.45">
      <c r="D11" s="98"/>
      <c r="E11" s="98"/>
      <c r="F11" s="99"/>
      <c r="G11" s="11"/>
    </row>
    <row r="12" spans="2:7" x14ac:dyDescent="0.45"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F11" sqref="F11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7" t="s">
        <v>0</v>
      </c>
      <c r="B1" s="187"/>
      <c r="C1" s="188"/>
    </row>
    <row r="2" spans="1:3" ht="21" x14ac:dyDescent="0.45">
      <c r="A2" s="187" t="s">
        <v>44</v>
      </c>
      <c r="B2" s="187"/>
      <c r="C2" s="188"/>
    </row>
    <row r="3" spans="1:3" ht="21" x14ac:dyDescent="0.45">
      <c r="A3" s="189" t="str">
        <f>سهام!C3</f>
        <v>برای ماه منتهی به 1399/02/31</v>
      </c>
      <c r="B3" s="189"/>
      <c r="C3" s="190"/>
    </row>
    <row r="4" spans="1:3" ht="21" x14ac:dyDescent="0.45">
      <c r="A4" s="43" t="s">
        <v>81</v>
      </c>
      <c r="B4" s="41"/>
      <c r="C4" s="42"/>
    </row>
    <row r="5" spans="1:3" x14ac:dyDescent="0.45">
      <c r="A5" s="118" t="s">
        <v>71</v>
      </c>
      <c r="B5" s="118" t="s">
        <v>46</v>
      </c>
      <c r="C5" s="118" t="str">
        <f>سهام!J4</f>
        <v>1399/02/31</v>
      </c>
    </row>
    <row r="6" spans="1:3" x14ac:dyDescent="0.45">
      <c r="A6" s="118" t="s">
        <v>71</v>
      </c>
      <c r="B6" s="118" t="s">
        <v>40</v>
      </c>
      <c r="C6" s="118" t="s">
        <v>40</v>
      </c>
    </row>
    <row r="7" spans="1:3" x14ac:dyDescent="0.45">
      <c r="A7" s="2" t="s">
        <v>107</v>
      </c>
      <c r="B7" s="4">
        <v>0</v>
      </c>
      <c r="C7" s="4">
        <v>343304199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5384130</v>
      </c>
    </row>
    <row r="10" spans="1:3" ht="21" x14ac:dyDescent="0.45">
      <c r="A10" s="18" t="s">
        <v>66</v>
      </c>
      <c r="B10" s="17">
        <f>SUM(B7:B9)</f>
        <v>0</v>
      </c>
      <c r="C10" s="17">
        <f>SUM(C7:C9)</f>
        <v>348688329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3"/>
  <sheetViews>
    <sheetView rightToLeft="1" view="pageBreakPreview" zoomScale="120" zoomScaleNormal="110" zoomScaleSheetLayoutView="120" workbookViewId="0">
      <selection activeCell="H7" sqref="H7"/>
    </sheetView>
  </sheetViews>
  <sheetFormatPr defaultRowHeight="18.75" x14ac:dyDescent="0.45"/>
  <cols>
    <col min="1" max="1" width="9.140625" style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9.1406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91" t="s">
        <v>0</v>
      </c>
      <c r="C1" s="192"/>
      <c r="D1" s="192"/>
      <c r="E1" s="193"/>
    </row>
    <row r="2" spans="2:8" ht="24" customHeight="1" x14ac:dyDescent="0.45">
      <c r="B2" s="194" t="s">
        <v>44</v>
      </c>
      <c r="C2" s="195"/>
      <c r="D2" s="195"/>
      <c r="E2" s="196"/>
    </row>
    <row r="3" spans="2:8" ht="24" customHeight="1" x14ac:dyDescent="0.45">
      <c r="B3" s="197" t="str">
        <f>سهام!C3</f>
        <v>برای ماه منتهی به 1399/02/31</v>
      </c>
      <c r="C3" s="179"/>
      <c r="D3" s="179"/>
      <c r="E3" s="198"/>
    </row>
    <row r="4" spans="2:8" ht="24" customHeight="1" x14ac:dyDescent="0.45">
      <c r="B4" s="62" t="s">
        <v>81</v>
      </c>
      <c r="C4" s="43"/>
      <c r="D4" s="44"/>
      <c r="E4" s="63"/>
    </row>
    <row r="5" spans="2:8" x14ac:dyDescent="0.45">
      <c r="B5" s="200" t="s">
        <v>48</v>
      </c>
      <c r="C5" s="70" t="s">
        <v>82</v>
      </c>
      <c r="D5" s="118" t="s">
        <v>40</v>
      </c>
      <c r="E5" s="133" t="s">
        <v>12</v>
      </c>
    </row>
    <row r="6" spans="2:8" x14ac:dyDescent="0.45">
      <c r="B6" s="64" t="s">
        <v>74</v>
      </c>
      <c r="C6" s="16" t="s">
        <v>83</v>
      </c>
      <c r="D6" s="4">
        <v>309156893646</v>
      </c>
      <c r="E6" s="86">
        <f>ABS(D6)/782799526170</f>
        <v>0.39493750738277866</v>
      </c>
      <c r="H6" s="97"/>
    </row>
    <row r="7" spans="2:8" x14ac:dyDescent="0.45">
      <c r="B7" s="64" t="s">
        <v>75</v>
      </c>
      <c r="C7" s="16" t="s">
        <v>84</v>
      </c>
      <c r="D7" s="114">
        <v>-185410801</v>
      </c>
      <c r="E7" s="86">
        <f>ABS(D7)/782799526170</f>
        <v>2.3685604653743043E-4</v>
      </c>
      <c r="H7" s="90"/>
    </row>
    <row r="8" spans="2:8" ht="19.5" thickBot="1" x14ac:dyDescent="0.5">
      <c r="B8" s="74" t="s">
        <v>76</v>
      </c>
      <c r="C8" s="83" t="s">
        <v>85</v>
      </c>
      <c r="D8" s="75">
        <v>280790159</v>
      </c>
      <c r="E8" s="87">
        <f>ABS(D8)/782799526170</f>
        <v>3.5869996035105034E-4</v>
      </c>
      <c r="H8" s="10"/>
    </row>
    <row r="9" spans="2:8" ht="19.5" thickBot="1" x14ac:dyDescent="0.5">
      <c r="B9" s="201" t="s">
        <v>66</v>
      </c>
      <c r="C9" s="202"/>
      <c r="D9" s="92">
        <f>SUM(D6:D8)</f>
        <v>309252273004</v>
      </c>
      <c r="E9" s="91">
        <f>SUM(E6:E8)</f>
        <v>0.39553306338966715</v>
      </c>
    </row>
    <row r="10" spans="2:8" x14ac:dyDescent="0.45">
      <c r="B10" s="199" t="s">
        <v>148</v>
      </c>
      <c r="C10" s="199"/>
      <c r="D10" s="199"/>
      <c r="E10" s="199"/>
    </row>
    <row r="12" spans="2:8" x14ac:dyDescent="0.45">
      <c r="D12" s="10"/>
      <c r="E12" s="10"/>
    </row>
    <row r="13" spans="2:8" x14ac:dyDescent="0.45">
      <c r="D13" s="15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2020-01-25T08:54:31Z</cp:lastPrinted>
  <dcterms:created xsi:type="dcterms:W3CDTF">2018-12-22T09:13:23Z</dcterms:created>
  <dcterms:modified xsi:type="dcterms:W3CDTF">2020-05-23T07:59:02Z</dcterms:modified>
</cp:coreProperties>
</file>