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yaghoubi\Desktop\گوهرفام\گزارش پرتفوی ماهانه\99\فروردین\"/>
    </mc:Choice>
  </mc:AlternateContent>
  <bookViews>
    <workbookView xWindow="0" yWindow="0" windowWidth="20400" windowHeight="762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مشارکت'!$A$1:$U$10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'!$A$1:$H$8</definedName>
    <definedName name="_xlnm.Print_Area" localSheetId="7">'درآمد سود سهام '!$A$1:$L$12</definedName>
    <definedName name="_xlnm.Print_Area" localSheetId="8">'درآمد ناشی از تغییر قیمت اوراق '!$A$1:$K$16</definedName>
    <definedName name="_xlnm.Print_Area" localSheetId="9">'درآمد ناشی از فروش '!$A$1:$K$22</definedName>
    <definedName name="_xlnm.Print_Area" localSheetId="5">'سپرده '!$A$1:$L$10</definedName>
    <definedName name="_xlnm.Print_Area" localSheetId="11">'سرمایه‌گذاری در اوراق بهادار '!$A$1:$K$13</definedName>
    <definedName name="_xlnm.Print_Area" localSheetId="10">'سرمایه‌گذاری در سهام '!$A$1:$M$18</definedName>
    <definedName name="_xlnm.Print_Area" localSheetId="6">'سود اوراق بهادار و سپرده بانکی '!$A$1:$L$11</definedName>
    <definedName name="_xlnm.Print_Area" localSheetId="0">سهام!$A$1:$O$14</definedName>
    <definedName name="_xlnm.Print_Area" localSheetId="4">'گواهی سپرده '!$A$1:$R$9</definedName>
  </definedNames>
  <calcPr calcId="162913"/>
</workbook>
</file>

<file path=xl/calcChain.xml><?xml version="1.0" encoding="utf-8"?>
<calcChain xmlns="http://schemas.openxmlformats.org/spreadsheetml/2006/main">
  <c r="E9" i="15" l="1"/>
  <c r="G6" i="13" l="1"/>
  <c r="E6" i="13"/>
  <c r="E8" i="15" l="1"/>
  <c r="E7" i="15"/>
  <c r="E6" i="15"/>
  <c r="D9" i="15"/>
  <c r="C10" i="14"/>
  <c r="D7" i="13"/>
  <c r="F7" i="13"/>
  <c r="J12" i="12"/>
  <c r="I12" i="12"/>
  <c r="H12" i="12"/>
  <c r="G12" i="12"/>
  <c r="F12" i="12"/>
  <c r="D12" i="12"/>
  <c r="K15" i="11"/>
  <c r="H21" i="10"/>
  <c r="D21" i="10"/>
  <c r="E21" i="10"/>
  <c r="F21" i="10"/>
  <c r="I21" i="10"/>
  <c r="J21" i="10"/>
  <c r="J15" i="9"/>
  <c r="I15" i="9"/>
  <c r="H15" i="9"/>
  <c r="F15" i="9"/>
  <c r="E15" i="9"/>
  <c r="D15" i="9"/>
  <c r="H10" i="8"/>
  <c r="G10" i="8"/>
  <c r="F10" i="8"/>
  <c r="K10" i="8"/>
  <c r="J10" i="8"/>
  <c r="I10" i="8"/>
  <c r="C15" i="11" l="1"/>
  <c r="E15" i="11"/>
  <c r="D15" i="11"/>
  <c r="F15" i="11"/>
  <c r="H15" i="11"/>
  <c r="I15" i="11"/>
  <c r="J15" i="11"/>
  <c r="L14" i="11"/>
  <c r="L13" i="11"/>
  <c r="L12" i="11"/>
  <c r="L11" i="11"/>
  <c r="L10" i="11"/>
  <c r="L9" i="11"/>
  <c r="L8" i="11"/>
  <c r="L7" i="11"/>
  <c r="L6" i="11"/>
  <c r="G11" i="11"/>
  <c r="G10" i="11"/>
  <c r="G7" i="11"/>
  <c r="G9" i="11"/>
  <c r="G8" i="11"/>
  <c r="G6" i="11"/>
  <c r="K9" i="7"/>
  <c r="I9" i="7"/>
  <c r="H9" i="7"/>
  <c r="F9" i="7"/>
  <c r="J9" i="6"/>
  <c r="I9" i="6"/>
  <c r="H9" i="6"/>
  <c r="G9" i="6"/>
  <c r="I9" i="3"/>
  <c r="J9" i="3"/>
  <c r="K9" i="3"/>
  <c r="P9" i="3"/>
  <c r="Q9" i="3"/>
  <c r="R9" i="3"/>
  <c r="S9" i="3"/>
  <c r="M13" i="1"/>
  <c r="L13" i="1"/>
  <c r="I13" i="1"/>
  <c r="G13" i="1"/>
  <c r="E13" i="1"/>
  <c r="D13" i="1"/>
  <c r="J8" i="1"/>
  <c r="J9" i="1"/>
  <c r="J10" i="1"/>
  <c r="J11" i="1"/>
  <c r="J12" i="1"/>
  <c r="J7" i="1"/>
  <c r="B3" i="15"/>
  <c r="A3" i="14"/>
  <c r="C3" i="13"/>
  <c r="C3" i="12"/>
  <c r="C3" i="11"/>
  <c r="B3" i="10"/>
  <c r="B3" i="9"/>
  <c r="C3" i="8"/>
  <c r="B3" i="7"/>
  <c r="C3" i="6"/>
  <c r="N4" i="5"/>
  <c r="G4" i="5"/>
  <c r="C3" i="5"/>
  <c r="C3" i="4"/>
  <c r="C4" i="4" s="1"/>
  <c r="P4" i="3"/>
  <c r="I4" i="3"/>
  <c r="C3" i="3"/>
  <c r="G4" i="2"/>
  <c r="C4" i="2"/>
  <c r="C3" i="2"/>
  <c r="L15" i="11" l="1"/>
  <c r="G7" i="13"/>
  <c r="E7" i="13"/>
  <c r="G14" i="11" l="1"/>
  <c r="G13" i="11"/>
  <c r="G12" i="11"/>
  <c r="G15" i="11" s="1"/>
  <c r="O9" i="3"/>
  <c r="N9" i="3"/>
  <c r="B10" i="14"/>
  <c r="E12" i="12"/>
  <c r="C12" i="12"/>
  <c r="J9" i="7"/>
  <c r="M9" i="3" l="1"/>
  <c r="L9" i="3"/>
</calcChain>
</file>

<file path=xl/sharedStrings.xml><?xml version="1.0" encoding="utf-8"?>
<sst xmlns="http://schemas.openxmlformats.org/spreadsheetml/2006/main" count="486" uniqueCount="143">
  <si>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</si>
  <si>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</si>
  <si>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</si>
  <si>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</si>
  <si>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</si>
  <si>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</si>
  <si>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</si>
  <si>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</si>
  <si>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</si>
  <si>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</si>
  <si>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</si>
  <si>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</si>
  <si>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</si>
  <si>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</si>
  <si>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</si>
  <si>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</si>
  <si>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</si>
  <si>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</si>
  <si>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</si>
  <si>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</si>
  <si>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</si>
  <si>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</si>
  <si>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</si>
  <si>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</si>
  <si>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</si>
  <si>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</si>
  <si>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</si>
  <si>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</si>
  <si>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</si>
  <si>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</si>
  <si>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</si>
  <si>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</si>
  <si>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</si>
  <si>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</si>
  <si>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</si>
  <si>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</si>
  <si>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</si>
  <si>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</si>
  <si>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</si>
  <si>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</si>
  <si>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</si>
  <si>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</si>
  <si>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</si>
  <si>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</si>
  <si>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</si>
  <si>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</si>
  <si>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</si>
  <si>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</si>
  <si>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</si>
  <si>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</si>
  <si>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</si>
  <si>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</si>
  <si>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</si>
  <si>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</si>
  <si>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</si>
  <si>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</si>
  <si>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</si>
  <si>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</si>
  <si>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</si>
  <si>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</si>
  <si>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</si>
  <si>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</si>
  <si>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</si>
  <si>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</si>
  <si>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</si>
  <si>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</si>
  <si>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</si>
  <si>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</si>
  <si>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</si>
  <si>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</si>
  <si>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</si>
  <si>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</si>
  <si>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</si>
  <si>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</si>
  <si>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</si>
  <si>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</si>
  <si>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</si>
  <si>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جمع کل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</si>
  <si>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</si>
  <si>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</si>
  <si>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</si>
  <si>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</si>
  <si>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</si>
  <si>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</si>
  <si>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</si>
  <si>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</si>
  <si>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</si>
  <si>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</si>
  <si>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</si>
  <si>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اسنادخزانه-م3بودجه97-990721</t>
  </si>
  <si>
    <t>اسنادخزانه-م23بودجه97-000824</t>
  </si>
  <si>
    <t>اسنادخزانه-م24بودجه96-990625</t>
  </si>
  <si>
    <t>اسنادخزانه-م4بودجه97-991022</t>
  </si>
  <si>
    <t>اسنادخزانه-م23بودجه96-990528</t>
  </si>
  <si>
    <t>بله</t>
  </si>
  <si>
    <t>1398/03/19</t>
  </si>
  <si>
    <t>1397/04/11</t>
  </si>
  <si>
    <t>1400/08/24</t>
  </si>
  <si>
    <t>1399/06/25</t>
  </si>
  <si>
    <t>حساب جاری</t>
  </si>
  <si>
    <t>سپرده کوتاه مدت</t>
  </si>
  <si>
    <t>1397/06/18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</si>
  <si>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</si>
  <si>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</si>
  <si>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</si>
  <si>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</si>
  <si>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</si>
  <si>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</si>
  <si>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1398/07/20</t>
  </si>
  <si>
    <t>سایر درآمدها</t>
  </si>
  <si>
    <t>0.00 %</t>
  </si>
  <si>
    <t>ح . س. توسعه گوهران امید</t>
  </si>
  <si>
    <t>ح . سیمان‌هرمزگان‌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</si>
  <si>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</si>
  <si>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</si>
  <si>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</si>
  <si>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</si>
  <si>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</si>
  <si>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مشارکت ليزينگ اميد9907</t>
  </si>
  <si>
    <t>1399/07/25</t>
  </si>
  <si>
    <t/>
  </si>
  <si>
    <t>بازرگانی و تولیدی مرجان کار</t>
  </si>
  <si>
    <t>مشارکت لیزینگ امید9907</t>
  </si>
  <si>
    <t>1398/11/16</t>
  </si>
  <si>
    <t>1398/11/19</t>
  </si>
  <si>
    <t>1398/12/29</t>
  </si>
  <si>
    <t>1349301287911</t>
  </si>
  <si>
    <t>1349800287705</t>
  </si>
  <si>
    <t>0200048775001</t>
  </si>
  <si>
    <t>برای ماه منتهی به 1399/01/31</t>
  </si>
  <si>
    <t>1399/01/31</t>
  </si>
  <si>
    <t>57.22 %</t>
  </si>
  <si>
    <t>18.20 %</t>
  </si>
  <si>
    <t>1.78 %</t>
  </si>
  <si>
    <t>0.50 %</t>
  </si>
  <si>
    <t>ح. کویر تایر</t>
  </si>
  <si>
    <t>0.17 %</t>
  </si>
  <si>
    <t>0.09 %</t>
  </si>
  <si>
    <t>0.46 %</t>
  </si>
  <si>
    <t>0.37 %</t>
  </si>
  <si>
    <t>19.36 %</t>
  </si>
  <si>
    <t>1399/01/30</t>
  </si>
  <si>
    <t>*مبلغ کل دارایی ها در تاریخ افشای گزارش  782/799/526/170 ریال می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</si>
</sst>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</numFmts>
  <fonts count="20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9" fillId="5" borderId="17" xfId="0" applyFont="1" applyFill="1" applyBorder="1"/>
    <xf numFmtId="0" fontId="5" fillId="0" borderId="20" xfId="0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4" borderId="29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0" fontId="5" fillId="0" borderId="31" xfId="0" applyFont="1" applyBorder="1"/>
    <xf numFmtId="3" fontId="5" fillId="0" borderId="30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65" fontId="15" fillId="0" borderId="23" xfId="1" applyNumberFormat="1" applyFont="1" applyBorder="1" applyAlignment="1">
      <alignment horizontal="center" vertical="center"/>
    </xf>
    <xf numFmtId="3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7" fillId="0" borderId="0" xfId="0" applyFont="1"/>
    <xf numFmtId="0" fontId="5" fillId="0" borderId="30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5" fillId="0" borderId="21" xfId="2" applyNumberFormat="1" applyFont="1" applyBorder="1" applyAlignment="1">
      <alignment horizontal="center" vertical="center"/>
    </xf>
    <xf numFmtId="10" fontId="5" fillId="0" borderId="32" xfId="2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5" fillId="0" borderId="21" xfId="2" applyFont="1" applyBorder="1" applyAlignment="1">
      <alignment horizontal="center" vertical="center"/>
    </xf>
    <xf numFmtId="165" fontId="18" fillId="0" borderId="0" xfId="1" applyNumberFormat="1" applyFont="1" applyAlignment="1">
      <alignment horizontal="right" vertical="center" wrapText="1"/>
    </xf>
    <xf numFmtId="10" fontId="1" fillId="0" borderId="38" xfId="2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/>
    </xf>
    <xf numFmtId="10" fontId="5" fillId="0" borderId="21" xfId="0" applyNumberFormat="1" applyFont="1" applyBorder="1" applyAlignment="1">
      <alignment horizontal="center" vertical="center"/>
    </xf>
    <xf numFmtId="165" fontId="0" fillId="0" borderId="0" xfId="0" applyNumberFormat="1" applyBorder="1"/>
    <xf numFmtId="3" fontId="19" fillId="0" borderId="0" xfId="0" applyNumberFormat="1" applyFont="1"/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65" fontId="15" fillId="0" borderId="45" xfId="1" applyNumberFormat="1" applyFont="1" applyBorder="1" applyAlignment="1">
      <alignment horizontal="center" vertical="center"/>
    </xf>
    <xf numFmtId="10" fontId="15" fillId="0" borderId="32" xfId="1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10" fontId="1" fillId="0" borderId="0" xfId="2" applyNumberFormat="1" applyFont="1"/>
    <xf numFmtId="3" fontId="17" fillId="0" borderId="1" xfId="0" applyNumberFormat="1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3" fontId="1" fillId="3" borderId="43" xfId="0" applyNumberFormat="1" applyFont="1" applyFill="1" applyBorder="1" applyAlignment="1">
      <alignment horizontal="center" vertical="center"/>
    </xf>
    <xf numFmtId="3" fontId="5" fillId="3" borderId="44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N21"/>
  <sheetViews>
    <sheetView rightToLeft="1" tabSelected="1" view="pageBreakPreview" topLeftCell="A2" zoomScale="80" zoomScaleNormal="90" zoomScaleSheetLayoutView="80" workbookViewId="0">
      <selection activeCell="D12" sqref="D12"/>
    </sheetView>
  </sheetViews>
  <sheetFormatPr defaultRowHeight="18.75" x14ac:dyDescent="0.45"/>
  <cols>
    <col min="1" max="1" width="9.140625" style="1"/>
    <col min="2" max="2" width="27.85546875" style="1" bestFit="1" customWidth="1"/>
    <col min="3" max="3" width="14.85546875" style="1" customWidth="1"/>
    <col min="4" max="4" width="18.42578125" style="1" bestFit="1" customWidth="1"/>
    <col min="5" max="5" width="17.85546875" style="1" customWidth="1"/>
    <col min="6" max="6" width="10.85546875" style="1" bestFit="1" customWidth="1"/>
    <col min="7" max="7" width="16.28515625" style="1" bestFit="1" customWidth="1"/>
    <col min="8" max="8" width="13.140625" style="1" customWidth="1"/>
    <col min="9" max="9" width="16.140625" style="1" bestFit="1" customWidth="1"/>
    <col min="10" max="10" width="19.140625" style="1" bestFit="1" customWidth="1"/>
    <col min="11" max="11" width="10.5703125" style="1" customWidth="1"/>
    <col min="12" max="12" width="17.28515625" style="1" bestFit="1" customWidth="1"/>
    <col min="13" max="13" width="18.140625" style="1" bestFit="1" customWidth="1"/>
    <col min="14" max="14" width="20.28515625" style="1" customWidth="1"/>
    <col min="15" max="15" width="9.140625" style="1" customWidth="1"/>
    <col min="16" max="16384" width="9.140625" style="1"/>
  </cols>
  <sheetData>
    <row r="1" spans="2:14" ht="26.25" x14ac:dyDescent="0.45">
      <c r="B1" s="53"/>
      <c r="C1" s="115" t="s">
        <v>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2:14" ht="26.25" x14ac:dyDescent="0.45">
      <c r="B2" s="54"/>
      <c r="C2" s="121" t="s">
        <v>1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2:14" ht="26.25" x14ac:dyDescent="0.45">
      <c r="B3" s="55" t="s">
        <v>80</v>
      </c>
      <c r="C3" s="123" t="s">
        <v>129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</row>
    <row r="4" spans="2:14" ht="24.75" customHeight="1" x14ac:dyDescent="0.45">
      <c r="B4" s="125" t="s">
        <v>2</v>
      </c>
      <c r="C4" s="128" t="s">
        <v>125</v>
      </c>
      <c r="D4" s="128" t="s">
        <v>3</v>
      </c>
      <c r="E4" s="128" t="s">
        <v>3</v>
      </c>
      <c r="F4" s="128" t="s">
        <v>4</v>
      </c>
      <c r="G4" s="128" t="s">
        <v>4</v>
      </c>
      <c r="H4" s="128" t="s">
        <v>4</v>
      </c>
      <c r="I4" s="128" t="s">
        <v>4</v>
      </c>
      <c r="J4" s="128" t="s">
        <v>130</v>
      </c>
      <c r="K4" s="128" t="s">
        <v>5</v>
      </c>
      <c r="L4" s="128" t="s">
        <v>5</v>
      </c>
      <c r="M4" s="128" t="s">
        <v>5</v>
      </c>
      <c r="N4" s="130" t="s">
        <v>5</v>
      </c>
    </row>
    <row r="5" spans="2:14" ht="26.25" customHeight="1" x14ac:dyDescent="0.45">
      <c r="B5" s="126"/>
      <c r="C5" s="128" t="s">
        <v>6</v>
      </c>
      <c r="D5" s="128" t="s">
        <v>7</v>
      </c>
      <c r="E5" s="128" t="s">
        <v>8</v>
      </c>
      <c r="F5" s="128" t="s">
        <v>9</v>
      </c>
      <c r="G5" s="128" t="s">
        <v>9</v>
      </c>
      <c r="H5" s="128" t="s">
        <v>10</v>
      </c>
      <c r="I5" s="128" t="s">
        <v>10</v>
      </c>
      <c r="J5" s="128" t="s">
        <v>6</v>
      </c>
      <c r="K5" s="128" t="s">
        <v>11</v>
      </c>
      <c r="L5" s="128" t="s">
        <v>7</v>
      </c>
      <c r="M5" s="128" t="s">
        <v>8</v>
      </c>
      <c r="N5" s="129" t="s">
        <v>12</v>
      </c>
    </row>
    <row r="6" spans="2:14" ht="29.25" customHeight="1" x14ac:dyDescent="0.45">
      <c r="B6" s="127"/>
      <c r="C6" s="128" t="s">
        <v>6</v>
      </c>
      <c r="D6" s="128" t="s">
        <v>7</v>
      </c>
      <c r="E6" s="128" t="s">
        <v>8</v>
      </c>
      <c r="F6" s="128" t="s">
        <v>6</v>
      </c>
      <c r="G6" s="128" t="s">
        <v>7</v>
      </c>
      <c r="H6" s="128" t="s">
        <v>6</v>
      </c>
      <c r="I6" s="128" t="s">
        <v>13</v>
      </c>
      <c r="J6" s="128" t="s">
        <v>6</v>
      </c>
      <c r="K6" s="128" t="s">
        <v>11</v>
      </c>
      <c r="L6" s="128" t="s">
        <v>7</v>
      </c>
      <c r="M6" s="128" t="s">
        <v>8</v>
      </c>
      <c r="N6" s="129" t="s">
        <v>12</v>
      </c>
    </row>
    <row r="7" spans="2:14" ht="31.5" customHeight="1" x14ac:dyDescent="0.45">
      <c r="B7" s="56" t="s">
        <v>115</v>
      </c>
      <c r="C7" s="4">
        <v>37665092</v>
      </c>
      <c r="D7" s="4">
        <v>218073925009</v>
      </c>
      <c r="E7" s="4">
        <v>451753321342.92297</v>
      </c>
      <c r="F7" s="105">
        <v>892957</v>
      </c>
      <c r="G7" s="4">
        <v>9951577463</v>
      </c>
      <c r="H7" s="4">
        <v>4835249</v>
      </c>
      <c r="I7" s="4">
        <v>62259258232</v>
      </c>
      <c r="J7" s="13">
        <f>C7+F7-H7</f>
        <v>33722800</v>
      </c>
      <c r="K7" s="13">
        <v>13390</v>
      </c>
      <c r="L7" s="4">
        <v>199435261503</v>
      </c>
      <c r="M7" s="4">
        <v>449746614314.91998</v>
      </c>
      <c r="N7" s="94" t="s">
        <v>131</v>
      </c>
    </row>
    <row r="8" spans="2:14" ht="31.5" customHeight="1" x14ac:dyDescent="0.45">
      <c r="B8" s="56" t="s">
        <v>116</v>
      </c>
      <c r="C8" s="4">
        <v>10535385</v>
      </c>
      <c r="D8" s="4">
        <v>113379720375</v>
      </c>
      <c r="E8" s="4">
        <v>122341953820.677</v>
      </c>
      <c r="F8" s="105">
        <v>1512554</v>
      </c>
      <c r="G8" s="4">
        <v>27300779091</v>
      </c>
      <c r="H8" s="4">
        <v>4585929</v>
      </c>
      <c r="I8" s="4">
        <v>69165925450</v>
      </c>
      <c r="J8" s="13">
        <f t="shared" ref="J8:J12" si="0">C8+F8-H8</f>
        <v>7462010</v>
      </c>
      <c r="K8" s="13">
        <v>19242</v>
      </c>
      <c r="L8" s="4">
        <v>90984320171</v>
      </c>
      <c r="M8" s="4">
        <v>143011096274.284</v>
      </c>
      <c r="N8" s="94" t="s">
        <v>132</v>
      </c>
    </row>
    <row r="9" spans="2:14" ht="31.5" customHeight="1" x14ac:dyDescent="0.45">
      <c r="B9" s="56" t="s">
        <v>114</v>
      </c>
      <c r="C9" s="4">
        <v>1693064</v>
      </c>
      <c r="D9" s="4">
        <v>14801730214</v>
      </c>
      <c r="E9" s="4">
        <v>20503827174.9478</v>
      </c>
      <c r="F9" s="105">
        <v>116965</v>
      </c>
      <c r="G9" s="4">
        <v>1566689938</v>
      </c>
      <c r="H9" s="4">
        <v>895307</v>
      </c>
      <c r="I9" s="4">
        <v>12491361196</v>
      </c>
      <c r="J9" s="13">
        <f t="shared" si="0"/>
        <v>914722</v>
      </c>
      <c r="K9" s="13">
        <v>15393</v>
      </c>
      <c r="L9" s="4">
        <v>8387637245</v>
      </c>
      <c r="M9" s="4">
        <v>14024135286.1735</v>
      </c>
      <c r="N9" s="94" t="s">
        <v>133</v>
      </c>
    </row>
    <row r="10" spans="2:14" ht="31.5" customHeight="1" x14ac:dyDescent="0.45">
      <c r="B10" s="56" t="s">
        <v>113</v>
      </c>
      <c r="C10" s="4">
        <v>2763621</v>
      </c>
      <c r="D10" s="4">
        <v>10749433803</v>
      </c>
      <c r="E10" s="4">
        <v>10677312716.4226</v>
      </c>
      <c r="F10" s="105">
        <v>841581</v>
      </c>
      <c r="G10" s="4">
        <v>4071693434</v>
      </c>
      <c r="H10" s="4">
        <v>2902004</v>
      </c>
      <c r="I10" s="4">
        <v>12678583686</v>
      </c>
      <c r="J10" s="13">
        <f t="shared" si="0"/>
        <v>703198</v>
      </c>
      <c r="K10" s="13">
        <v>5579</v>
      </c>
      <c r="L10" s="4">
        <v>3296359828</v>
      </c>
      <c r="M10" s="4">
        <v>3907488306.8484201</v>
      </c>
      <c r="N10" s="94" t="s">
        <v>134</v>
      </c>
    </row>
    <row r="11" spans="2:14" ht="32.25" customHeight="1" x14ac:dyDescent="0.45">
      <c r="B11" s="56" t="s">
        <v>135</v>
      </c>
      <c r="C11" s="4">
        <v>0</v>
      </c>
      <c r="D11" s="4">
        <v>0</v>
      </c>
      <c r="E11" s="4">
        <v>0</v>
      </c>
      <c r="F11" s="4">
        <v>111811</v>
      </c>
      <c r="G11" s="4">
        <v>0</v>
      </c>
      <c r="H11" s="4">
        <v>0</v>
      </c>
      <c r="I11" s="4">
        <v>0</v>
      </c>
      <c r="J11" s="13">
        <f t="shared" si="0"/>
        <v>111811</v>
      </c>
      <c r="K11" s="13">
        <v>11946</v>
      </c>
      <c r="L11" s="4">
        <v>1301703662</v>
      </c>
      <c r="M11" s="4">
        <v>1330364786.1180601</v>
      </c>
      <c r="N11" s="95" t="s">
        <v>136</v>
      </c>
    </row>
    <row r="12" spans="2:14" ht="32.25" customHeight="1" thickBot="1" x14ac:dyDescent="0.5">
      <c r="B12" s="56" t="s">
        <v>117</v>
      </c>
      <c r="C12" s="4">
        <v>107583</v>
      </c>
      <c r="D12" s="4">
        <v>2467725999</v>
      </c>
      <c r="E12" s="4">
        <v>2544151339.7556901</v>
      </c>
      <c r="F12" s="4">
        <v>98974</v>
      </c>
      <c r="G12" s="4">
        <v>3684454088</v>
      </c>
      <c r="H12" s="4">
        <v>153673</v>
      </c>
      <c r="I12" s="4">
        <v>4522814388</v>
      </c>
      <c r="J12" s="13">
        <f t="shared" si="0"/>
        <v>52884</v>
      </c>
      <c r="K12" s="13">
        <v>12946</v>
      </c>
      <c r="L12" s="4">
        <v>668686145</v>
      </c>
      <c r="M12" s="4">
        <v>681904565.30664003</v>
      </c>
      <c r="N12" s="94" t="s">
        <v>137</v>
      </c>
    </row>
    <row r="13" spans="2:14" ht="36.75" customHeight="1" thickBot="1" x14ac:dyDescent="0.5">
      <c r="B13" s="117" t="s">
        <v>66</v>
      </c>
      <c r="C13" s="118"/>
      <c r="D13" s="100">
        <f>SUM(D7:D12)</f>
        <v>359472535400</v>
      </c>
      <c r="E13" s="101">
        <f>SUM(E7:E12)</f>
        <v>607820566394.72607</v>
      </c>
      <c r="F13" s="102"/>
      <c r="G13" s="101">
        <f>SUM(G7:G12)</f>
        <v>46575194014</v>
      </c>
      <c r="H13" s="102"/>
      <c r="I13" s="100">
        <f>SUM(I7:I12)</f>
        <v>161117942952</v>
      </c>
      <c r="J13" s="119"/>
      <c r="K13" s="120"/>
      <c r="L13" s="101">
        <f>SUM(L7:L12)</f>
        <v>304073968554</v>
      </c>
      <c r="M13" s="101">
        <f>SUM(M7:M12)</f>
        <v>612701603533.65051</v>
      </c>
      <c r="N13" s="104">
        <v>77.959999999999994</v>
      </c>
    </row>
    <row r="14" spans="2:14" x14ac:dyDescent="0.45">
      <c r="J14" s="11"/>
      <c r="L14" s="10"/>
    </row>
    <row r="15" spans="2:14" x14ac:dyDescent="0.45">
      <c r="E15" s="49"/>
      <c r="I15" s="11"/>
      <c r="J15" s="11"/>
      <c r="K15" s="10"/>
      <c r="M15" s="10"/>
    </row>
    <row r="16" spans="2:14" x14ac:dyDescent="0.45">
      <c r="I16" s="11"/>
      <c r="J16" s="11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2"/>
    </row>
    <row r="21" spans="9:10" x14ac:dyDescent="0.45">
      <c r="I21" s="11"/>
      <c r="J21" s="11"/>
    </row>
  </sheetData>
  <sortState ref="B9:N13">
    <sortCondition descending="1" ref="B4"/>
  </sortState>
  <mergeCells count="23">
    <mergeCell ref="M5:M6"/>
    <mergeCell ref="F6"/>
    <mergeCell ref="G6"/>
    <mergeCell ref="F5:G5"/>
    <mergeCell ref="H6"/>
    <mergeCell ref="I6"/>
    <mergeCell ref="H5:I5"/>
    <mergeCell ref="C1:N1"/>
    <mergeCell ref="B13:C13"/>
    <mergeCell ref="J13:K13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</mergeCells>
  <pageMargins left="0.7" right="0.7" top="0.75" bottom="0.75" header="0.3" footer="0.3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"/>
  <sheetViews>
    <sheetView rightToLeft="1" view="pageBreakPreview" topLeftCell="A2" zoomScale="80" zoomScaleNormal="100" zoomScaleSheetLayoutView="80" workbookViewId="0">
      <selection activeCell="N13" sqref="N13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7.140625" style="1" bestFit="1" customWidth="1"/>
    <col min="5" max="5" width="17.5703125" style="1" bestFit="1" customWidth="1"/>
    <col min="6" max="6" width="19.5703125" style="1" bestFit="1" customWidth="1"/>
    <col min="7" max="7" width="12" style="1" bestFit="1" customWidth="1"/>
    <col min="8" max="8" width="17.7109375" style="1" bestFit="1" customWidth="1"/>
    <col min="9" max="9" width="17.85546875" style="1" bestFit="1" customWidth="1"/>
    <col min="10" max="10" width="19.5703125" style="1" bestFit="1" customWidth="1"/>
    <col min="11" max="11" width="9.140625" style="1" customWidth="1"/>
    <col min="12" max="16384" width="9.140625" style="1"/>
  </cols>
  <sheetData>
    <row r="1" spans="2:10" ht="24" x14ac:dyDescent="0.45">
      <c r="B1" s="169" t="s">
        <v>0</v>
      </c>
      <c r="C1" s="170"/>
      <c r="D1" s="170"/>
      <c r="E1" s="170"/>
      <c r="F1" s="170"/>
      <c r="G1" s="170"/>
      <c r="H1" s="170"/>
      <c r="I1" s="170"/>
      <c r="J1" s="171"/>
    </row>
    <row r="2" spans="2:10" ht="24" x14ac:dyDescent="0.45">
      <c r="B2" s="172" t="s">
        <v>44</v>
      </c>
      <c r="C2" s="173"/>
      <c r="D2" s="173"/>
      <c r="E2" s="173"/>
      <c r="F2" s="173"/>
      <c r="G2" s="173"/>
      <c r="H2" s="173"/>
      <c r="I2" s="173"/>
      <c r="J2" s="174"/>
    </row>
    <row r="3" spans="2:10" ht="24" x14ac:dyDescent="0.45">
      <c r="B3" s="175" t="str">
        <f>سهام!C3</f>
        <v>برای ماه منتهی به 1399/01/31</v>
      </c>
      <c r="C3" s="176"/>
      <c r="D3" s="176"/>
      <c r="E3" s="176"/>
      <c r="F3" s="176"/>
      <c r="G3" s="176"/>
      <c r="H3" s="176"/>
      <c r="I3" s="176"/>
      <c r="J3" s="177"/>
    </row>
    <row r="4" spans="2:10" ht="24" x14ac:dyDescent="0.45">
      <c r="B4" s="36" t="s">
        <v>80</v>
      </c>
      <c r="C4" s="39"/>
      <c r="D4" s="39"/>
      <c r="E4" s="39"/>
      <c r="F4" s="39"/>
      <c r="G4" s="39"/>
      <c r="H4" s="39"/>
      <c r="I4" s="39"/>
      <c r="J4" s="40"/>
    </row>
    <row r="5" spans="2:10" x14ac:dyDescent="0.45">
      <c r="B5" s="128" t="s">
        <v>2</v>
      </c>
      <c r="C5" s="128" t="s">
        <v>46</v>
      </c>
      <c r="D5" s="128" t="s">
        <v>46</v>
      </c>
      <c r="E5" s="128" t="s">
        <v>46</v>
      </c>
      <c r="F5" s="128" t="s">
        <v>46</v>
      </c>
      <c r="G5" s="128" t="s">
        <v>47</v>
      </c>
      <c r="H5" s="128" t="s">
        <v>47</v>
      </c>
      <c r="I5" s="128" t="s">
        <v>47</v>
      </c>
      <c r="J5" s="128" t="s">
        <v>47</v>
      </c>
    </row>
    <row r="6" spans="2:10" x14ac:dyDescent="0.45">
      <c r="B6" s="128" t="s">
        <v>2</v>
      </c>
      <c r="C6" s="128" t="s">
        <v>6</v>
      </c>
      <c r="D6" s="128" t="s">
        <v>86</v>
      </c>
      <c r="E6" s="128" t="s">
        <v>59</v>
      </c>
      <c r="F6" s="128" t="s">
        <v>61</v>
      </c>
      <c r="G6" s="128" t="s">
        <v>6</v>
      </c>
      <c r="H6" s="128" t="s">
        <v>8</v>
      </c>
      <c r="I6" s="128" t="s">
        <v>59</v>
      </c>
      <c r="J6" s="128" t="s">
        <v>61</v>
      </c>
    </row>
    <row r="7" spans="2:10" ht="27.75" customHeight="1" x14ac:dyDescent="0.45">
      <c r="B7" s="84" t="s">
        <v>116</v>
      </c>
      <c r="C7" s="4">
        <v>4585929</v>
      </c>
      <c r="D7" s="4">
        <v>69165925450</v>
      </c>
      <c r="E7" s="4">
        <v>49719572973</v>
      </c>
      <c r="F7" s="50">
        <v>19446352477</v>
      </c>
      <c r="G7" s="4">
        <v>59833935</v>
      </c>
      <c r="H7" s="4">
        <v>480602495680</v>
      </c>
      <c r="I7" s="4">
        <v>411823002066</v>
      </c>
      <c r="J7" s="50">
        <v>68779493614</v>
      </c>
    </row>
    <row r="8" spans="2:10" ht="27" customHeight="1" x14ac:dyDescent="0.45">
      <c r="B8" s="84" t="s">
        <v>115</v>
      </c>
      <c r="C8" s="4">
        <v>4835249</v>
      </c>
      <c r="D8" s="4">
        <v>62259258232</v>
      </c>
      <c r="E8" s="4">
        <v>30352794811</v>
      </c>
      <c r="F8" s="50">
        <v>31906463421</v>
      </c>
      <c r="G8" s="4">
        <v>11863781</v>
      </c>
      <c r="H8" s="4">
        <v>121701969438</v>
      </c>
      <c r="I8" s="4">
        <v>72640188827</v>
      </c>
      <c r="J8" s="50">
        <v>49061780611</v>
      </c>
    </row>
    <row r="9" spans="2:10" ht="26.25" customHeight="1" x14ac:dyDescent="0.45">
      <c r="B9" s="84" t="s">
        <v>114</v>
      </c>
      <c r="C9" s="4">
        <v>895307</v>
      </c>
      <c r="D9" s="4">
        <v>12491361196</v>
      </c>
      <c r="E9" s="4">
        <v>7981059617</v>
      </c>
      <c r="F9" s="50">
        <v>4510301579</v>
      </c>
      <c r="G9" s="4">
        <v>3944548</v>
      </c>
      <c r="H9" s="4">
        <v>41506741824</v>
      </c>
      <c r="I9" s="4">
        <v>32065247428</v>
      </c>
      <c r="J9" s="50">
        <v>9441494396</v>
      </c>
    </row>
    <row r="10" spans="2:10" ht="26.25" customHeight="1" x14ac:dyDescent="0.45">
      <c r="B10" s="84" t="s">
        <v>117</v>
      </c>
      <c r="C10" s="4">
        <v>153673</v>
      </c>
      <c r="D10" s="4">
        <v>4522814388</v>
      </c>
      <c r="E10" s="4">
        <v>4181790280</v>
      </c>
      <c r="F10" s="50">
        <v>341024108</v>
      </c>
      <c r="G10" s="4">
        <v>5448500</v>
      </c>
      <c r="H10" s="4">
        <v>68562695387</v>
      </c>
      <c r="I10" s="4">
        <v>65722841919</v>
      </c>
      <c r="J10" s="50">
        <v>2839853468</v>
      </c>
    </row>
    <row r="11" spans="2:10" ht="26.25" customHeight="1" x14ac:dyDescent="0.45">
      <c r="B11" s="84" t="s">
        <v>113</v>
      </c>
      <c r="C11" s="4">
        <v>2902004</v>
      </c>
      <c r="D11" s="4">
        <v>12678583686</v>
      </c>
      <c r="E11" s="4">
        <v>11524670678</v>
      </c>
      <c r="F11" s="50">
        <v>1153913008</v>
      </c>
      <c r="G11" s="4">
        <v>14193559</v>
      </c>
      <c r="H11" s="4">
        <v>49138650766</v>
      </c>
      <c r="I11" s="4">
        <v>44844393764</v>
      </c>
      <c r="J11" s="50">
        <v>4294257002</v>
      </c>
    </row>
    <row r="12" spans="2:10" ht="26.25" customHeight="1" x14ac:dyDescent="0.45">
      <c r="B12" s="84" t="s">
        <v>90</v>
      </c>
      <c r="C12" s="4">
        <v>0</v>
      </c>
      <c r="D12" s="4">
        <v>0</v>
      </c>
      <c r="E12" s="4">
        <v>0</v>
      </c>
      <c r="F12" s="50">
        <v>0</v>
      </c>
      <c r="G12" s="4">
        <v>16300</v>
      </c>
      <c r="H12" s="4">
        <v>10851532932</v>
      </c>
      <c r="I12" s="4">
        <v>10395754991</v>
      </c>
      <c r="J12" s="50">
        <v>455777941</v>
      </c>
    </row>
    <row r="13" spans="2:10" ht="26.25" customHeight="1" x14ac:dyDescent="0.45">
      <c r="B13" s="84" t="s">
        <v>91</v>
      </c>
      <c r="C13" s="4">
        <v>0</v>
      </c>
      <c r="D13" s="4">
        <v>0</v>
      </c>
      <c r="E13" s="4">
        <v>0</v>
      </c>
      <c r="F13" s="50">
        <v>0</v>
      </c>
      <c r="G13" s="4">
        <v>6501</v>
      </c>
      <c r="H13" s="4">
        <v>5508866660</v>
      </c>
      <c r="I13" s="4">
        <v>5331669271</v>
      </c>
      <c r="J13" s="50">
        <v>177197389</v>
      </c>
    </row>
    <row r="14" spans="2:10" ht="26.25" customHeight="1" x14ac:dyDescent="0.45">
      <c r="B14" s="84" t="s">
        <v>93</v>
      </c>
      <c r="C14" s="4">
        <v>0</v>
      </c>
      <c r="D14" s="4">
        <v>0</v>
      </c>
      <c r="E14" s="4">
        <v>0</v>
      </c>
      <c r="F14" s="50">
        <v>0</v>
      </c>
      <c r="G14" s="4">
        <v>4654</v>
      </c>
      <c r="H14" s="4">
        <v>3991909751</v>
      </c>
      <c r="I14" s="4">
        <v>3865620543</v>
      </c>
      <c r="J14" s="50">
        <v>126289208</v>
      </c>
    </row>
    <row r="15" spans="2:10" ht="26.25" customHeight="1" x14ac:dyDescent="0.45">
      <c r="B15" s="84" t="s">
        <v>89</v>
      </c>
      <c r="C15" s="4">
        <v>0</v>
      </c>
      <c r="D15" s="4">
        <v>0</v>
      </c>
      <c r="E15" s="4">
        <v>0</v>
      </c>
      <c r="F15" s="50">
        <v>0</v>
      </c>
      <c r="G15" s="4">
        <v>4535</v>
      </c>
      <c r="H15" s="4">
        <v>3616145420</v>
      </c>
      <c r="I15" s="4">
        <v>3607455835</v>
      </c>
      <c r="J15" s="50">
        <v>8689585</v>
      </c>
    </row>
    <row r="16" spans="2:10" ht="26.25" customHeight="1" x14ac:dyDescent="0.45">
      <c r="B16" s="84" t="s">
        <v>121</v>
      </c>
      <c r="C16" s="4">
        <v>0</v>
      </c>
      <c r="D16" s="4">
        <v>0</v>
      </c>
      <c r="E16" s="4">
        <v>0</v>
      </c>
      <c r="F16" s="50">
        <v>0</v>
      </c>
      <c r="G16" s="4">
        <v>4767</v>
      </c>
      <c r="H16" s="4">
        <v>80727347</v>
      </c>
      <c r="I16" s="4">
        <v>72553877</v>
      </c>
      <c r="J16" s="50">
        <v>8173470</v>
      </c>
    </row>
    <row r="17" spans="2:10" ht="28.5" customHeight="1" x14ac:dyDescent="0.45">
      <c r="B17" s="84" t="s">
        <v>92</v>
      </c>
      <c r="C17" s="4">
        <v>0</v>
      </c>
      <c r="D17" s="4">
        <v>0</v>
      </c>
      <c r="E17" s="4">
        <v>0</v>
      </c>
      <c r="F17" s="50">
        <v>0</v>
      </c>
      <c r="G17" s="4">
        <v>5</v>
      </c>
      <c r="H17" s="4">
        <v>3968373</v>
      </c>
      <c r="I17" s="4">
        <v>3837779</v>
      </c>
      <c r="J17" s="50">
        <v>130594</v>
      </c>
    </row>
    <row r="18" spans="2:10" ht="31.5" customHeight="1" x14ac:dyDescent="0.45">
      <c r="B18" s="84" t="s">
        <v>122</v>
      </c>
      <c r="C18" s="4">
        <v>0</v>
      </c>
      <c r="D18" s="4">
        <v>0</v>
      </c>
      <c r="E18" s="4">
        <v>0</v>
      </c>
      <c r="F18" s="50">
        <v>0</v>
      </c>
      <c r="G18" s="4">
        <v>100000</v>
      </c>
      <c r="H18" s="4">
        <v>98937625000</v>
      </c>
      <c r="I18" s="4">
        <v>99062375000</v>
      </c>
      <c r="J18" s="50">
        <v>-124750000</v>
      </c>
    </row>
    <row r="19" spans="2:10" ht="28.5" customHeight="1" x14ac:dyDescent="0.45">
      <c r="B19" s="84" t="s">
        <v>112</v>
      </c>
      <c r="C19" s="4">
        <v>0</v>
      </c>
      <c r="D19" s="4">
        <v>0</v>
      </c>
      <c r="E19" s="4">
        <v>0</v>
      </c>
      <c r="F19" s="50">
        <v>0</v>
      </c>
      <c r="G19" s="4">
        <v>1015632</v>
      </c>
      <c r="H19" s="4">
        <v>4241279232</v>
      </c>
      <c r="I19" s="4">
        <v>5141859250</v>
      </c>
      <c r="J19" s="50">
        <v>-900580018</v>
      </c>
    </row>
    <row r="20" spans="2:10" ht="30.75" customHeight="1" x14ac:dyDescent="0.45">
      <c r="B20" s="84" t="s">
        <v>111</v>
      </c>
      <c r="C20" s="4">
        <v>0</v>
      </c>
      <c r="D20" s="4">
        <v>0</v>
      </c>
      <c r="E20" s="4">
        <v>0</v>
      </c>
      <c r="F20" s="50">
        <v>0</v>
      </c>
      <c r="G20" s="4">
        <v>454793</v>
      </c>
      <c r="H20" s="4">
        <v>645351267</v>
      </c>
      <c r="I20" s="4">
        <v>645351267</v>
      </c>
      <c r="J20" s="50">
        <v>0</v>
      </c>
    </row>
    <row r="21" spans="2:10" ht="36" customHeight="1" x14ac:dyDescent="0.55000000000000004">
      <c r="B21" s="167" t="s">
        <v>66</v>
      </c>
      <c r="C21" s="168"/>
      <c r="D21" s="17">
        <f>SUM(D7:D20)</f>
        <v>161117942952</v>
      </c>
      <c r="E21" s="17">
        <f>SUM(E7:E20)</f>
        <v>103759888359</v>
      </c>
      <c r="F21" s="18">
        <f>SUM(F7:F20)</f>
        <v>57358054593</v>
      </c>
      <c r="G21" s="24"/>
      <c r="H21" s="17">
        <f>SUM(H7:H20)</f>
        <v>889389959077</v>
      </c>
      <c r="I21" s="17">
        <f>SUM(I7:I20)</f>
        <v>755222151817</v>
      </c>
      <c r="J21" s="18">
        <f>SUM(J7:J20)</f>
        <v>134167807260</v>
      </c>
    </row>
    <row r="23" spans="2:10" x14ac:dyDescent="0.45">
      <c r="C23" s="10"/>
      <c r="G23" s="10"/>
    </row>
  </sheetData>
  <sortState ref="B7:J17">
    <sortCondition descending="1" ref="B7"/>
  </sortState>
  <mergeCells count="15">
    <mergeCell ref="B1:J1"/>
    <mergeCell ref="B2:J2"/>
    <mergeCell ref="B3:J3"/>
    <mergeCell ref="B21:C21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L25"/>
  <sheetViews>
    <sheetView rightToLeft="1" view="pageBreakPreview" topLeftCell="B1" zoomScale="90" zoomScaleNormal="100" zoomScaleSheetLayoutView="90" workbookViewId="0">
      <selection activeCell="E11" sqref="E11"/>
    </sheetView>
  </sheetViews>
  <sheetFormatPr defaultRowHeight="18.75" x14ac:dyDescent="0.45"/>
  <cols>
    <col min="1" max="1" width="9.140625" style="1"/>
    <col min="2" max="2" width="26.28515625" style="1" customWidth="1"/>
    <col min="3" max="3" width="15" style="1" customWidth="1"/>
    <col min="4" max="4" width="18.140625" style="1" bestFit="1" customWidth="1"/>
    <col min="5" max="5" width="17.85546875" style="1" bestFit="1" customWidth="1"/>
    <col min="6" max="6" width="18.7109375" style="1" bestFit="1" customWidth="1"/>
    <col min="7" max="7" width="16.85546875" style="1" customWidth="1"/>
    <col min="8" max="8" width="15.42578125" style="1" customWidth="1"/>
    <col min="9" max="9" width="18.85546875" style="1" bestFit="1" customWidth="1"/>
    <col min="10" max="10" width="19.140625" style="1" customWidth="1"/>
    <col min="11" max="11" width="18.7109375" style="1" bestFit="1" customWidth="1"/>
    <col min="12" max="12" width="12" style="1" customWidth="1"/>
    <col min="13" max="13" width="5" style="1" customWidth="1"/>
    <col min="14" max="16384" width="9.140625" style="1"/>
  </cols>
  <sheetData>
    <row r="1" spans="2:12" ht="24" x14ac:dyDescent="0.45">
      <c r="B1" s="33"/>
      <c r="C1" s="170" t="s">
        <v>0</v>
      </c>
      <c r="D1" s="170"/>
      <c r="E1" s="170"/>
      <c r="F1" s="170"/>
      <c r="G1" s="170"/>
      <c r="H1" s="170"/>
      <c r="I1" s="170"/>
      <c r="J1" s="170"/>
      <c r="K1" s="170"/>
      <c r="L1" s="171"/>
    </row>
    <row r="2" spans="2:12" ht="24" x14ac:dyDescent="0.45">
      <c r="B2" s="34"/>
      <c r="C2" s="173" t="s">
        <v>44</v>
      </c>
      <c r="D2" s="173"/>
      <c r="E2" s="173"/>
      <c r="F2" s="173"/>
      <c r="G2" s="173"/>
      <c r="H2" s="173"/>
      <c r="I2" s="173"/>
      <c r="J2" s="173"/>
      <c r="K2" s="173"/>
      <c r="L2" s="174"/>
    </row>
    <row r="3" spans="2:12" ht="24" x14ac:dyDescent="0.45">
      <c r="B3" s="35" t="s">
        <v>80</v>
      </c>
      <c r="C3" s="176" t="str">
        <f>سهام!C3</f>
        <v>برای ماه منتهی به 1399/01/31</v>
      </c>
      <c r="D3" s="176"/>
      <c r="E3" s="176"/>
      <c r="F3" s="176"/>
      <c r="G3" s="176"/>
      <c r="H3" s="176"/>
      <c r="I3" s="176"/>
      <c r="J3" s="176"/>
      <c r="K3" s="176"/>
      <c r="L3" s="177"/>
    </row>
    <row r="4" spans="2:12" x14ac:dyDescent="0.45">
      <c r="B4" s="128" t="s">
        <v>2</v>
      </c>
      <c r="C4" s="178" t="s">
        <v>46</v>
      </c>
      <c r="D4" s="179"/>
      <c r="E4" s="179"/>
      <c r="F4" s="179"/>
      <c r="G4" s="179"/>
      <c r="H4" s="128" t="s">
        <v>47</v>
      </c>
      <c r="I4" s="128" t="s">
        <v>47</v>
      </c>
      <c r="J4" s="128" t="s">
        <v>47</v>
      </c>
      <c r="K4" s="128" t="s">
        <v>47</v>
      </c>
      <c r="L4" s="128" t="s">
        <v>47</v>
      </c>
    </row>
    <row r="5" spans="2:12" ht="73.5" customHeight="1" x14ac:dyDescent="0.45">
      <c r="B5" s="128" t="s">
        <v>2</v>
      </c>
      <c r="C5" s="128" t="s">
        <v>62</v>
      </c>
      <c r="D5" s="128" t="s">
        <v>63</v>
      </c>
      <c r="E5" s="128" t="s">
        <v>64</v>
      </c>
      <c r="F5" s="52" t="s">
        <v>88</v>
      </c>
      <c r="G5" s="157" t="s">
        <v>87</v>
      </c>
      <c r="H5" s="71" t="s">
        <v>62</v>
      </c>
      <c r="I5" s="128" t="s">
        <v>63</v>
      </c>
      <c r="J5" s="128" t="s">
        <v>64</v>
      </c>
      <c r="K5" s="20" t="s">
        <v>88</v>
      </c>
      <c r="L5" s="71" t="s">
        <v>87</v>
      </c>
    </row>
    <row r="6" spans="2:12" ht="32.25" customHeight="1" x14ac:dyDescent="0.45">
      <c r="B6" s="84" t="s">
        <v>115</v>
      </c>
      <c r="C6" s="4">
        <v>0</v>
      </c>
      <c r="D6" s="50">
        <v>18394510320</v>
      </c>
      <c r="E6" s="50">
        <v>31906463421</v>
      </c>
      <c r="F6" s="50">
        <v>50300973741</v>
      </c>
      <c r="G6" s="69">
        <f>F6/F15</f>
        <v>0.41780839884911264</v>
      </c>
      <c r="H6" s="4">
        <v>0</v>
      </c>
      <c r="I6" s="50">
        <v>237985857707</v>
      </c>
      <c r="J6" s="50">
        <v>49061780611</v>
      </c>
      <c r="K6" s="50">
        <v>287047638318</v>
      </c>
      <c r="L6" s="69">
        <f>K6/K15</f>
        <v>0.66624370294393853</v>
      </c>
    </row>
    <row r="7" spans="2:12" ht="27.75" customHeight="1" x14ac:dyDescent="0.45">
      <c r="B7" s="84" t="s">
        <v>116</v>
      </c>
      <c r="C7" s="4">
        <v>959589072</v>
      </c>
      <c r="D7" s="50">
        <v>43087936336</v>
      </c>
      <c r="E7" s="50">
        <v>19446352477</v>
      </c>
      <c r="F7" s="50">
        <v>63493877885</v>
      </c>
      <c r="G7" s="69">
        <f>F7/F15</f>
        <v>0.52739089291684838</v>
      </c>
      <c r="H7" s="4">
        <v>959589072</v>
      </c>
      <c r="I7" s="50">
        <v>51995103443</v>
      </c>
      <c r="J7" s="50">
        <v>68779493614</v>
      </c>
      <c r="K7" s="50">
        <v>121734186129</v>
      </c>
      <c r="L7" s="69">
        <f>K7/K15</f>
        <v>0.28254764754971246</v>
      </c>
    </row>
    <row r="8" spans="2:12" ht="27.75" customHeight="1" x14ac:dyDescent="0.45">
      <c r="B8" s="84" t="s">
        <v>114</v>
      </c>
      <c r="C8" s="4">
        <v>0</v>
      </c>
      <c r="D8" s="50">
        <v>-65322208</v>
      </c>
      <c r="E8" s="50">
        <v>4510301579</v>
      </c>
      <c r="F8" s="50">
        <v>4444979371</v>
      </c>
      <c r="G8" s="69">
        <f>F8/F15</f>
        <v>3.6920750748828841E-2</v>
      </c>
      <c r="H8" s="4">
        <v>64922050</v>
      </c>
      <c r="I8" s="50">
        <v>5636229082</v>
      </c>
      <c r="J8" s="50">
        <v>9441494396</v>
      </c>
      <c r="K8" s="50">
        <v>15142645528</v>
      </c>
      <c r="L8" s="69">
        <f>K8/K15</f>
        <v>3.5146403879364567E-2</v>
      </c>
    </row>
    <row r="9" spans="2:12" ht="27.75" customHeight="1" x14ac:dyDescent="0.45">
      <c r="B9" s="84" t="s">
        <v>113</v>
      </c>
      <c r="C9" s="4">
        <v>0</v>
      </c>
      <c r="D9" s="50">
        <v>683152834</v>
      </c>
      <c r="E9" s="50">
        <v>1153913008</v>
      </c>
      <c r="F9" s="50">
        <v>1837065842</v>
      </c>
      <c r="G9" s="69">
        <f>F9/F15</f>
        <v>1.5258979716346897E-2</v>
      </c>
      <c r="H9" s="4">
        <v>16548098</v>
      </c>
      <c r="I9" s="50">
        <v>611135919</v>
      </c>
      <c r="J9" s="50">
        <v>4294257002</v>
      </c>
      <c r="K9" s="50">
        <v>4921941019</v>
      </c>
      <c r="L9" s="69">
        <f>K9/K15</f>
        <v>1.1423930290405011E-2</v>
      </c>
    </row>
    <row r="10" spans="2:12" ht="27.75" customHeight="1" x14ac:dyDescent="0.45">
      <c r="B10" s="84" t="s">
        <v>117</v>
      </c>
      <c r="C10" s="4">
        <v>9067603</v>
      </c>
      <c r="D10" s="50">
        <v>-63206919</v>
      </c>
      <c r="E10" s="50">
        <v>341024108</v>
      </c>
      <c r="F10" s="50">
        <v>286884792</v>
      </c>
      <c r="G10" s="69">
        <f>F10/F15</f>
        <v>2.3829136234390876E-3</v>
      </c>
      <c r="H10" s="4">
        <v>9067603</v>
      </c>
      <c r="I10" s="50">
        <v>13218420</v>
      </c>
      <c r="J10" s="50">
        <v>2839853468</v>
      </c>
      <c r="K10" s="50">
        <v>2862139491</v>
      </c>
      <c r="L10" s="69">
        <f>K10/K15</f>
        <v>6.6430869245244157E-3</v>
      </c>
    </row>
    <row r="11" spans="2:12" ht="27.75" customHeight="1" x14ac:dyDescent="0.45">
      <c r="B11" s="84" t="s">
        <v>112</v>
      </c>
      <c r="C11" s="4">
        <v>0</v>
      </c>
      <c r="D11" s="50">
        <v>0</v>
      </c>
      <c r="E11" s="50">
        <v>0</v>
      </c>
      <c r="F11" s="50">
        <v>0</v>
      </c>
      <c r="G11" s="69">
        <f>F11/F15</f>
        <v>0</v>
      </c>
      <c r="H11" s="4">
        <v>0</v>
      </c>
      <c r="I11" s="50">
        <v>0</v>
      </c>
      <c r="J11" s="50">
        <v>-900580018</v>
      </c>
      <c r="K11" s="50">
        <v>-900580018</v>
      </c>
      <c r="L11" s="69">
        <f>K11/K15</f>
        <v>-2.0902654677999281E-3</v>
      </c>
    </row>
    <row r="12" spans="2:12" ht="28.5" customHeight="1" x14ac:dyDescent="0.45">
      <c r="B12" s="84" t="s">
        <v>121</v>
      </c>
      <c r="C12" s="4">
        <v>0</v>
      </c>
      <c r="D12" s="50">
        <v>0</v>
      </c>
      <c r="E12" s="50">
        <v>0</v>
      </c>
      <c r="F12" s="50">
        <v>0</v>
      </c>
      <c r="G12" s="69">
        <f>F12/F15</f>
        <v>0</v>
      </c>
      <c r="H12" s="4">
        <v>0</v>
      </c>
      <c r="I12" s="50">
        <v>0</v>
      </c>
      <c r="J12" s="50">
        <v>8173470</v>
      </c>
      <c r="K12" s="50">
        <v>8173470</v>
      </c>
      <c r="L12" s="69">
        <f>K12/K15</f>
        <v>1.8970798542743902E-5</v>
      </c>
    </row>
    <row r="13" spans="2:12" ht="28.5" customHeight="1" x14ac:dyDescent="0.45">
      <c r="B13" s="84" t="s">
        <v>111</v>
      </c>
      <c r="C13" s="4">
        <v>0</v>
      </c>
      <c r="D13" s="50">
        <v>0</v>
      </c>
      <c r="E13" s="50">
        <v>0</v>
      </c>
      <c r="F13" s="50">
        <v>0</v>
      </c>
      <c r="G13" s="69">
        <f>F13/F15</f>
        <v>0</v>
      </c>
      <c r="H13" s="4">
        <v>0</v>
      </c>
      <c r="I13" s="50">
        <v>0</v>
      </c>
      <c r="J13" s="50">
        <v>0</v>
      </c>
      <c r="K13" s="50">
        <v>0</v>
      </c>
      <c r="L13" s="69">
        <f>K13/K15</f>
        <v>0</v>
      </c>
    </row>
    <row r="14" spans="2:12" ht="28.5" customHeight="1" x14ac:dyDescent="0.45">
      <c r="B14" s="84" t="s">
        <v>135</v>
      </c>
      <c r="C14" s="4">
        <v>0</v>
      </c>
      <c r="D14" s="50">
        <v>28661124</v>
      </c>
      <c r="E14" s="50">
        <v>0</v>
      </c>
      <c r="F14" s="50">
        <v>28661124</v>
      </c>
      <c r="G14" s="69">
        <f>F14/F15</f>
        <v>2.3806414542419175E-4</v>
      </c>
      <c r="H14" s="4">
        <v>0</v>
      </c>
      <c r="I14" s="50">
        <v>28661124</v>
      </c>
      <c r="J14" s="50">
        <v>0</v>
      </c>
      <c r="K14" s="50">
        <v>28661124</v>
      </c>
      <c r="L14" s="69">
        <f>K14/K15</f>
        <v>6.6523081312172476E-5</v>
      </c>
    </row>
    <row r="15" spans="2:12" ht="27.75" customHeight="1" x14ac:dyDescent="0.45">
      <c r="B15" s="85" t="s">
        <v>77</v>
      </c>
      <c r="C15" s="18">
        <f t="shared" ref="C15:L15" si="0">SUM(C6:C14)</f>
        <v>968656675</v>
      </c>
      <c r="D15" s="18">
        <f t="shared" si="0"/>
        <v>62065731487</v>
      </c>
      <c r="E15" s="18">
        <f t="shared" si="0"/>
        <v>57358054593</v>
      </c>
      <c r="F15" s="18">
        <f t="shared" si="0"/>
        <v>120392442755</v>
      </c>
      <c r="G15" s="25">
        <f t="shared" si="0"/>
        <v>1.0000000000000002</v>
      </c>
      <c r="H15" s="18">
        <f t="shared" si="0"/>
        <v>1050126823</v>
      </c>
      <c r="I15" s="18">
        <f t="shared" si="0"/>
        <v>296270205695</v>
      </c>
      <c r="J15" s="18">
        <f t="shared" si="0"/>
        <v>133524472543</v>
      </c>
      <c r="K15" s="18">
        <f>SUM(K6:K14)</f>
        <v>430844805061</v>
      </c>
      <c r="L15" s="25">
        <f t="shared" si="0"/>
        <v>0.99999999999999978</v>
      </c>
    </row>
    <row r="16" spans="2:12" hidden="1" x14ac:dyDescent="0.45">
      <c r="B16" s="180" t="s">
        <v>79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2:12" hidden="1" x14ac:dyDescent="0.45"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</row>
    <row r="18" spans="2:12" x14ac:dyDescent="0.45">
      <c r="E18" s="23"/>
      <c r="F18" s="21"/>
      <c r="G18" s="51"/>
      <c r="H18" s="10"/>
    </row>
    <row r="19" spans="2:12" x14ac:dyDescent="0.45">
      <c r="E19" s="23"/>
      <c r="F19" s="21"/>
      <c r="G19" s="22"/>
      <c r="I19" s="10"/>
    </row>
    <row r="20" spans="2:12" x14ac:dyDescent="0.45">
      <c r="E20" s="23"/>
      <c r="F20" s="21"/>
      <c r="G20" s="21"/>
    </row>
    <row r="21" spans="2:12" x14ac:dyDescent="0.45">
      <c r="E21" s="23"/>
      <c r="F21" s="21"/>
      <c r="G21" s="22"/>
    </row>
    <row r="22" spans="2:12" x14ac:dyDescent="0.45">
      <c r="E22" s="23"/>
      <c r="F22" s="21"/>
      <c r="G22" s="22"/>
      <c r="I22" s="15"/>
    </row>
    <row r="23" spans="2:12" x14ac:dyDescent="0.45">
      <c r="E23" s="23"/>
      <c r="F23" s="21"/>
      <c r="G23" s="22"/>
    </row>
    <row r="24" spans="2:12" x14ac:dyDescent="0.45">
      <c r="E24" s="23"/>
      <c r="F24" s="21"/>
      <c r="G24" s="21"/>
    </row>
    <row r="25" spans="2:12" x14ac:dyDescent="0.45">
      <c r="F25" s="15"/>
    </row>
  </sheetData>
  <mergeCells count="13">
    <mergeCell ref="C1:L1"/>
    <mergeCell ref="C2:L2"/>
    <mergeCell ref="C3:L3"/>
    <mergeCell ref="C4:G4"/>
    <mergeCell ref="B16:L17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rightToLeft="1" view="pageBreakPreview" topLeftCell="B2" zoomScale="110" zoomScaleNormal="100" zoomScaleSheetLayoutView="110" workbookViewId="0">
      <selection activeCell="E13" sqref="E13"/>
    </sheetView>
  </sheetViews>
  <sheetFormatPr defaultRowHeight="18.75" x14ac:dyDescent="0.45"/>
  <cols>
    <col min="1" max="1" width="9.140625" style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5.85546875" style="1" customWidth="1"/>
    <col min="7" max="7" width="18.42578125" style="1" bestFit="1" customWidth="1"/>
    <col min="8" max="8" width="17.140625" style="1" customWidth="1"/>
    <col min="9" max="9" width="16.5703125" style="1" customWidth="1"/>
    <col min="10" max="10" width="19" style="1" customWidth="1"/>
    <col min="11" max="11" width="9.140625" style="1" customWidth="1"/>
    <col min="12" max="16384" width="9.140625" style="1"/>
  </cols>
  <sheetData>
    <row r="1" spans="2:10" ht="24" x14ac:dyDescent="0.45">
      <c r="B1" s="33"/>
      <c r="C1" s="170" t="s">
        <v>0</v>
      </c>
      <c r="D1" s="170"/>
      <c r="E1" s="170"/>
      <c r="F1" s="170"/>
      <c r="G1" s="170"/>
      <c r="H1" s="170"/>
      <c r="I1" s="170"/>
      <c r="J1" s="171"/>
    </row>
    <row r="2" spans="2:10" ht="24" x14ac:dyDescent="0.45">
      <c r="B2" s="34"/>
      <c r="C2" s="173" t="s">
        <v>44</v>
      </c>
      <c r="D2" s="173"/>
      <c r="E2" s="173"/>
      <c r="F2" s="173"/>
      <c r="G2" s="173"/>
      <c r="H2" s="173"/>
      <c r="I2" s="173"/>
      <c r="J2" s="174"/>
    </row>
    <row r="3" spans="2:10" ht="24" x14ac:dyDescent="0.45">
      <c r="B3" s="36" t="s">
        <v>81</v>
      </c>
      <c r="C3" s="176" t="str">
        <f>سهام!C3</f>
        <v>برای ماه منتهی به 1399/01/31</v>
      </c>
      <c r="D3" s="176"/>
      <c r="E3" s="176"/>
      <c r="F3" s="176"/>
      <c r="G3" s="176"/>
      <c r="H3" s="176"/>
      <c r="I3" s="176"/>
      <c r="J3" s="177"/>
    </row>
    <row r="4" spans="2:10" x14ac:dyDescent="0.45">
      <c r="B4" s="128" t="s">
        <v>48</v>
      </c>
      <c r="C4" s="128" t="s">
        <v>46</v>
      </c>
      <c r="D4" s="128" t="s">
        <v>46</v>
      </c>
      <c r="E4" s="128" t="s">
        <v>46</v>
      </c>
      <c r="F4" s="128" t="s">
        <v>46</v>
      </c>
      <c r="G4" s="128" t="s">
        <v>47</v>
      </c>
      <c r="H4" s="128" t="s">
        <v>47</v>
      </c>
      <c r="I4" s="128" t="s">
        <v>47</v>
      </c>
      <c r="J4" s="128" t="s">
        <v>47</v>
      </c>
    </row>
    <row r="5" spans="2:10" x14ac:dyDescent="0.45">
      <c r="B5" s="128" t="s">
        <v>48</v>
      </c>
      <c r="C5" s="128" t="s">
        <v>65</v>
      </c>
      <c r="D5" s="128" t="s">
        <v>63</v>
      </c>
      <c r="E5" s="128" t="s">
        <v>64</v>
      </c>
      <c r="F5" s="128" t="s">
        <v>66</v>
      </c>
      <c r="G5" s="128" t="s">
        <v>65</v>
      </c>
      <c r="H5" s="128" t="s">
        <v>63</v>
      </c>
      <c r="I5" s="128" t="s">
        <v>64</v>
      </c>
      <c r="J5" s="128" t="s">
        <v>66</v>
      </c>
    </row>
    <row r="6" spans="2:10" ht="24.75" customHeight="1" x14ac:dyDescent="0.45">
      <c r="B6" s="66" t="s">
        <v>90</v>
      </c>
      <c r="C6" s="67">
        <v>0</v>
      </c>
      <c r="D6" s="67">
        <v>103155957</v>
      </c>
      <c r="E6" s="67">
        <v>0</v>
      </c>
      <c r="F6" s="67">
        <v>103155957</v>
      </c>
      <c r="G6" s="67">
        <v>0</v>
      </c>
      <c r="H6" s="67">
        <v>431572799</v>
      </c>
      <c r="I6" s="67">
        <v>455777941</v>
      </c>
      <c r="J6" s="67">
        <v>887350740</v>
      </c>
    </row>
    <row r="7" spans="2:10" ht="23.25" customHeight="1" x14ac:dyDescent="0.45">
      <c r="B7" s="66" t="s">
        <v>91</v>
      </c>
      <c r="C7" s="67">
        <v>0</v>
      </c>
      <c r="D7" s="67">
        <v>69205988</v>
      </c>
      <c r="E7" s="67">
        <v>0</v>
      </c>
      <c r="F7" s="67">
        <v>69205988</v>
      </c>
      <c r="G7" s="67">
        <v>0</v>
      </c>
      <c r="H7" s="67">
        <v>442313642</v>
      </c>
      <c r="I7" s="67">
        <v>177197389</v>
      </c>
      <c r="J7" s="67">
        <v>619511031</v>
      </c>
    </row>
    <row r="8" spans="2:10" s="7" customFormat="1" ht="29.25" customHeight="1" x14ac:dyDescent="0.25">
      <c r="B8" s="66" t="s">
        <v>93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126289208</v>
      </c>
      <c r="J8" s="67">
        <v>126289208</v>
      </c>
    </row>
    <row r="9" spans="2:10" ht="24.75" customHeight="1" x14ac:dyDescent="0.45">
      <c r="B9" s="66" t="s">
        <v>122</v>
      </c>
      <c r="C9" s="67">
        <v>0</v>
      </c>
      <c r="D9" s="67">
        <v>0</v>
      </c>
      <c r="E9" s="50">
        <v>0</v>
      </c>
      <c r="F9" s="67">
        <v>0</v>
      </c>
      <c r="G9" s="67">
        <v>141892901</v>
      </c>
      <c r="H9" s="67">
        <v>0</v>
      </c>
      <c r="I9" s="50">
        <v>-124750000</v>
      </c>
      <c r="J9" s="67">
        <v>17142901</v>
      </c>
    </row>
    <row r="10" spans="2:10" ht="23.25" customHeight="1" x14ac:dyDescent="0.45">
      <c r="B10" s="66" t="s">
        <v>89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8689585</v>
      </c>
      <c r="J10" s="67">
        <v>8689585</v>
      </c>
    </row>
    <row r="11" spans="2:10" ht="23.25" customHeight="1" x14ac:dyDescent="0.45">
      <c r="B11" s="66" t="s">
        <v>92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130594</v>
      </c>
      <c r="J11" s="67">
        <v>130594</v>
      </c>
    </row>
    <row r="12" spans="2:10" ht="24" x14ac:dyDescent="0.45">
      <c r="B12" s="5" t="s">
        <v>66</v>
      </c>
      <c r="C12" s="108">
        <f t="shared" ref="C12:E12" si="0">SUM(C6:C11)</f>
        <v>0</v>
      </c>
      <c r="D12" s="67">
        <f>SUM(D6:D11)</f>
        <v>172361945</v>
      </c>
      <c r="E12" s="50">
        <f t="shared" si="0"/>
        <v>0</v>
      </c>
      <c r="F12" s="67">
        <f>SUM(F6:F11)</f>
        <v>172361945</v>
      </c>
      <c r="G12" s="108">
        <f>SUM(G6:G11)</f>
        <v>141892901</v>
      </c>
      <c r="H12" s="67">
        <f>SUM(H6:H11)</f>
        <v>873886441</v>
      </c>
      <c r="I12" s="67">
        <f>SUM(I6:I11)</f>
        <v>643334717</v>
      </c>
      <c r="J12" s="67">
        <f>SUM(J6:J11)</f>
        <v>1659114059</v>
      </c>
    </row>
    <row r="13" spans="2:10" x14ac:dyDescent="0.45">
      <c r="D13" s="12"/>
    </row>
    <row r="15" spans="2:10" x14ac:dyDescent="0.45">
      <c r="F15" s="12"/>
      <c r="I15" s="12"/>
    </row>
  </sheetData>
  <sortState ref="B6:J10">
    <sortCondition ref="B6"/>
  </sortState>
  <mergeCells count="14">
    <mergeCell ref="C1:J1"/>
    <mergeCell ref="C2:J2"/>
    <mergeCell ref="C3:J3"/>
    <mergeCell ref="I5"/>
    <mergeCell ref="J5"/>
    <mergeCell ref="G4:J4"/>
    <mergeCell ref="G5"/>
    <mergeCell ref="H5"/>
    <mergeCell ref="B4:B5"/>
    <mergeCell ref="C5"/>
    <mergeCell ref="D5"/>
    <mergeCell ref="E5"/>
    <mergeCell ref="F5"/>
    <mergeCell ref="C4:F4"/>
  </mergeCells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G12"/>
  <sheetViews>
    <sheetView rightToLeft="1" view="pageBreakPreview" zoomScaleNormal="100" zoomScaleSheetLayoutView="100" workbookViewId="0">
      <selection activeCell="E10" sqref="E10"/>
    </sheetView>
  </sheetViews>
  <sheetFormatPr defaultRowHeight="18.75" x14ac:dyDescent="0.45"/>
  <cols>
    <col min="1" max="1" width="9.140625" style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5.28515625" style="1" bestFit="1" customWidth="1"/>
    <col min="8" max="8" width="9.140625" style="1" customWidth="1"/>
    <col min="9" max="16384" width="9.140625" style="1"/>
  </cols>
  <sheetData>
    <row r="1" spans="2:7" ht="24" x14ac:dyDescent="0.45">
      <c r="B1" s="33"/>
      <c r="C1" s="170" t="s">
        <v>0</v>
      </c>
      <c r="D1" s="170"/>
      <c r="E1" s="170"/>
      <c r="F1" s="170"/>
      <c r="G1" s="171"/>
    </row>
    <row r="2" spans="2:7" ht="24" x14ac:dyDescent="0.45">
      <c r="B2" s="34"/>
      <c r="C2" s="173" t="s">
        <v>44</v>
      </c>
      <c r="D2" s="173"/>
      <c r="E2" s="173"/>
      <c r="F2" s="173"/>
      <c r="G2" s="174"/>
    </row>
    <row r="3" spans="2:7" ht="24" x14ac:dyDescent="0.45">
      <c r="B3" s="36" t="s">
        <v>81</v>
      </c>
      <c r="C3" s="176" t="str">
        <f>سهام!C3</f>
        <v>برای ماه منتهی به 1399/01/31</v>
      </c>
      <c r="D3" s="176"/>
      <c r="E3" s="176"/>
      <c r="F3" s="176"/>
      <c r="G3" s="177"/>
    </row>
    <row r="4" spans="2:7" x14ac:dyDescent="0.45">
      <c r="B4" s="128" t="s">
        <v>67</v>
      </c>
      <c r="C4" s="128" t="s">
        <v>67</v>
      </c>
      <c r="D4" s="128" t="s">
        <v>46</v>
      </c>
      <c r="E4" s="128" t="s">
        <v>46</v>
      </c>
      <c r="F4" s="128" t="s">
        <v>47</v>
      </c>
      <c r="G4" s="128" t="s">
        <v>47</v>
      </c>
    </row>
    <row r="5" spans="2:7" x14ac:dyDescent="0.45">
      <c r="B5" s="128" t="s">
        <v>68</v>
      </c>
      <c r="C5" s="128" t="s">
        <v>37</v>
      </c>
      <c r="D5" s="128" t="s">
        <v>69</v>
      </c>
      <c r="E5" s="128" t="s">
        <v>70</v>
      </c>
      <c r="F5" s="128" t="s">
        <v>69</v>
      </c>
      <c r="G5" s="128" t="s">
        <v>70</v>
      </c>
    </row>
    <row r="6" spans="2:7" ht="32.25" customHeight="1" x14ac:dyDescent="0.45">
      <c r="B6" s="3" t="s">
        <v>43</v>
      </c>
      <c r="C6" s="65" t="s">
        <v>126</v>
      </c>
      <c r="D6" s="4">
        <v>313047136</v>
      </c>
      <c r="E6" s="29">
        <f>D6/86404081415</f>
        <v>3.6230595924795529E-3</v>
      </c>
      <c r="F6" s="4">
        <v>1631829626</v>
      </c>
      <c r="G6" s="47">
        <f>F6/376088329933</f>
        <v>4.3389531025615977E-3</v>
      </c>
    </row>
    <row r="7" spans="2:7" ht="29.25" customHeight="1" x14ac:dyDescent="0.45">
      <c r="B7" s="182" t="s">
        <v>66</v>
      </c>
      <c r="C7" s="183"/>
      <c r="D7" s="105">
        <f>SUM(D6:D6)</f>
        <v>313047136</v>
      </c>
      <c r="E7" s="106">
        <f>SUM(E6:E6)</f>
        <v>3.6230595924795529E-3</v>
      </c>
      <c r="F7" s="105">
        <f>SUM(F6:F6)</f>
        <v>1631829626</v>
      </c>
      <c r="G7" s="106">
        <f>SUM(G6:G6)</f>
        <v>4.3389531025615977E-3</v>
      </c>
    </row>
    <row r="8" spans="2:7" x14ac:dyDescent="0.45">
      <c r="F8" s="82"/>
    </row>
    <row r="10" spans="2:7" x14ac:dyDescent="0.45">
      <c r="D10" s="11"/>
      <c r="E10" s="96"/>
      <c r="F10" s="11"/>
      <c r="G10" s="11"/>
    </row>
    <row r="11" spans="2:7" x14ac:dyDescent="0.45">
      <c r="D11" s="98"/>
      <c r="E11" s="98"/>
      <c r="F11" s="99"/>
      <c r="G11" s="11"/>
    </row>
    <row r="12" spans="2:7" x14ac:dyDescent="0.45">
      <c r="G12" s="48"/>
    </row>
  </sheetData>
  <mergeCells count="13">
    <mergeCell ref="C1:G1"/>
    <mergeCell ref="C2:G2"/>
    <mergeCell ref="C3:G3"/>
    <mergeCell ref="B7:C7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zoomScale="110" zoomScaleNormal="100" zoomScaleSheetLayoutView="110" workbookViewId="0">
      <selection activeCell="C13" sqref="C13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84" t="s">
        <v>0</v>
      </c>
      <c r="B1" s="184"/>
      <c r="C1" s="185"/>
    </row>
    <row r="2" spans="1:3" ht="21" x14ac:dyDescent="0.45">
      <c r="A2" s="184" t="s">
        <v>44</v>
      </c>
      <c r="B2" s="184"/>
      <c r="C2" s="185"/>
    </row>
    <row r="3" spans="1:3" ht="21" x14ac:dyDescent="0.45">
      <c r="A3" s="186" t="str">
        <f>سهام!C3</f>
        <v>برای ماه منتهی به 1399/01/31</v>
      </c>
      <c r="B3" s="186"/>
      <c r="C3" s="187"/>
    </row>
    <row r="4" spans="1:3" ht="21" x14ac:dyDescent="0.45">
      <c r="A4" s="43" t="s">
        <v>81</v>
      </c>
      <c r="B4" s="41"/>
      <c r="C4" s="42"/>
    </row>
    <row r="5" spans="1:3" x14ac:dyDescent="0.45">
      <c r="A5" s="128" t="s">
        <v>71</v>
      </c>
      <c r="B5" s="128" t="s">
        <v>46</v>
      </c>
      <c r="C5" s="128" t="s">
        <v>130</v>
      </c>
    </row>
    <row r="6" spans="1:3" x14ac:dyDescent="0.45">
      <c r="A6" s="128" t="s">
        <v>71</v>
      </c>
      <c r="B6" s="128" t="s">
        <v>40</v>
      </c>
      <c r="C6" s="128" t="s">
        <v>40</v>
      </c>
    </row>
    <row r="7" spans="1:3" x14ac:dyDescent="0.45">
      <c r="A7" s="2" t="s">
        <v>109</v>
      </c>
      <c r="B7" s="4">
        <v>0</v>
      </c>
      <c r="C7" s="4">
        <v>343304199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5384130</v>
      </c>
    </row>
    <row r="10" spans="1:3" ht="21" x14ac:dyDescent="0.45">
      <c r="A10" s="18" t="s">
        <v>66</v>
      </c>
      <c r="B10" s="17">
        <f>SUM(B7:B9)</f>
        <v>0</v>
      </c>
      <c r="C10" s="17">
        <f>SUM(C7:C9)</f>
        <v>348688329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3"/>
  <sheetViews>
    <sheetView rightToLeft="1" view="pageBreakPreview" zoomScale="120" zoomScaleNormal="110" zoomScaleSheetLayoutView="120" workbookViewId="0">
      <selection activeCell="I6" sqref="I6"/>
    </sheetView>
  </sheetViews>
  <sheetFormatPr defaultRowHeight="18.75" x14ac:dyDescent="0.45"/>
  <cols>
    <col min="1" max="1" width="9.140625" style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9.1406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188" t="s">
        <v>0</v>
      </c>
      <c r="C1" s="189"/>
      <c r="D1" s="189"/>
      <c r="E1" s="190"/>
    </row>
    <row r="2" spans="2:8" ht="24" customHeight="1" x14ac:dyDescent="0.45">
      <c r="B2" s="191" t="s">
        <v>44</v>
      </c>
      <c r="C2" s="192"/>
      <c r="D2" s="192"/>
      <c r="E2" s="193"/>
    </row>
    <row r="3" spans="2:8" ht="24" customHeight="1" x14ac:dyDescent="0.45">
      <c r="B3" s="194" t="str">
        <f>سهام!C3</f>
        <v>برای ماه منتهی به 1399/01/31</v>
      </c>
      <c r="C3" s="176"/>
      <c r="D3" s="176"/>
      <c r="E3" s="195"/>
    </row>
    <row r="4" spans="2:8" ht="24" customHeight="1" x14ac:dyDescent="0.45">
      <c r="B4" s="62" t="s">
        <v>81</v>
      </c>
      <c r="C4" s="43"/>
      <c r="D4" s="44"/>
      <c r="E4" s="63"/>
    </row>
    <row r="5" spans="2:8" x14ac:dyDescent="0.45">
      <c r="B5" s="197" t="s">
        <v>48</v>
      </c>
      <c r="C5" s="70" t="s">
        <v>82</v>
      </c>
      <c r="D5" s="128" t="s">
        <v>40</v>
      </c>
      <c r="E5" s="130" t="s">
        <v>12</v>
      </c>
    </row>
    <row r="6" spans="2:8" x14ac:dyDescent="0.45">
      <c r="B6" s="64" t="s">
        <v>74</v>
      </c>
      <c r="C6" s="16" t="s">
        <v>83</v>
      </c>
      <c r="D6" s="4">
        <v>120392442755</v>
      </c>
      <c r="E6" s="86">
        <f>ABS(D6)/782799526170</f>
        <v>0.15379728618902416</v>
      </c>
      <c r="H6" s="97"/>
    </row>
    <row r="7" spans="2:8" x14ac:dyDescent="0.45">
      <c r="B7" s="64" t="s">
        <v>75</v>
      </c>
      <c r="C7" s="16" t="s">
        <v>84</v>
      </c>
      <c r="D7" s="4">
        <v>172361945</v>
      </c>
      <c r="E7" s="86">
        <f>ABS(D7)/782799526170</f>
        <v>2.2018657298288692E-4</v>
      </c>
      <c r="H7" s="90"/>
    </row>
    <row r="8" spans="2:8" ht="19.5" thickBot="1" x14ac:dyDescent="0.5">
      <c r="B8" s="74" t="s">
        <v>76</v>
      </c>
      <c r="C8" s="83" t="s">
        <v>85</v>
      </c>
      <c r="D8" s="75">
        <v>313047136</v>
      </c>
      <c r="E8" s="87">
        <f>ABS(D8)/782799526170</f>
        <v>3.9990716081759071E-4</v>
      </c>
      <c r="H8" s="10"/>
    </row>
    <row r="9" spans="2:8" ht="19.5" thickBot="1" x14ac:dyDescent="0.5">
      <c r="B9" s="198" t="s">
        <v>66</v>
      </c>
      <c r="C9" s="199"/>
      <c r="D9" s="92">
        <f>SUM(D6:D8)</f>
        <v>120877851836</v>
      </c>
      <c r="E9" s="91">
        <f>SUM(E6:E8)</f>
        <v>0.15441737992282464</v>
      </c>
    </row>
    <row r="10" spans="2:8" x14ac:dyDescent="0.45">
      <c r="B10" s="196" t="s">
        <v>142</v>
      </c>
      <c r="C10" s="196"/>
      <c r="D10" s="196"/>
      <c r="E10" s="196"/>
    </row>
    <row r="12" spans="2:8" x14ac:dyDescent="0.45">
      <c r="D12" s="10"/>
      <c r="E12" s="10"/>
    </row>
    <row r="13" spans="2:8" x14ac:dyDescent="0.45">
      <c r="D13" s="15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D7" sqref="D7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7"/>
      <c r="C1" s="131" t="s">
        <v>0</v>
      </c>
      <c r="D1" s="131"/>
      <c r="E1" s="131"/>
      <c r="F1" s="131"/>
      <c r="G1" s="131"/>
      <c r="H1" s="131"/>
      <c r="I1" s="131"/>
      <c r="J1" s="132"/>
    </row>
    <row r="2" spans="2:10" ht="24" x14ac:dyDescent="0.45">
      <c r="B2" s="58"/>
      <c r="C2" s="133" t="s">
        <v>1</v>
      </c>
      <c r="D2" s="133"/>
      <c r="E2" s="133"/>
      <c r="F2" s="133"/>
      <c r="G2" s="133"/>
      <c r="H2" s="133"/>
      <c r="I2" s="133"/>
      <c r="J2" s="134"/>
    </row>
    <row r="3" spans="2:10" ht="24.75" thickBot="1" x14ac:dyDescent="0.5">
      <c r="B3" s="55" t="s">
        <v>80</v>
      </c>
      <c r="C3" s="133" t="str">
        <f>سهام!C3</f>
        <v>برای ماه منتهی به 1399/01/31</v>
      </c>
      <c r="D3" s="133"/>
      <c r="E3" s="133"/>
      <c r="F3" s="133"/>
      <c r="G3" s="133"/>
      <c r="H3" s="133"/>
      <c r="I3" s="133"/>
      <c r="J3" s="134"/>
    </row>
    <row r="4" spans="2:10" x14ac:dyDescent="0.45">
      <c r="B4" s="135" t="s">
        <v>2</v>
      </c>
      <c r="C4" s="138" t="str">
        <f>سهام!C4</f>
        <v>1398/12/29</v>
      </c>
      <c r="D4" s="138" t="s">
        <v>3</v>
      </c>
      <c r="E4" s="138" t="s">
        <v>3</v>
      </c>
      <c r="F4" s="138" t="s">
        <v>3</v>
      </c>
      <c r="G4" s="138" t="str">
        <f>سهام!J4</f>
        <v>1399/01/31</v>
      </c>
      <c r="H4" s="138" t="s">
        <v>5</v>
      </c>
      <c r="I4" s="138" t="s">
        <v>5</v>
      </c>
      <c r="J4" s="140" t="s">
        <v>5</v>
      </c>
    </row>
    <row r="5" spans="2:10" x14ac:dyDescent="0.45">
      <c r="B5" s="136" t="s">
        <v>2</v>
      </c>
      <c r="C5" s="137" t="s">
        <v>14</v>
      </c>
      <c r="D5" s="137" t="s">
        <v>15</v>
      </c>
      <c r="E5" s="137" t="s">
        <v>16</v>
      </c>
      <c r="F5" s="137" t="s">
        <v>17</v>
      </c>
      <c r="G5" s="137" t="s">
        <v>14</v>
      </c>
      <c r="H5" s="137" t="s">
        <v>15</v>
      </c>
      <c r="I5" s="137" t="s">
        <v>16</v>
      </c>
      <c r="J5" s="139" t="s">
        <v>17</v>
      </c>
    </row>
    <row r="6" spans="2:10" ht="21.75" customHeight="1" thickBot="1" x14ac:dyDescent="0.5">
      <c r="B6" s="59" t="s">
        <v>78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1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"/>
  <sheetViews>
    <sheetView rightToLeft="1" view="pageBreakPreview" zoomScale="60" zoomScaleNormal="100" workbookViewId="0">
      <selection activeCell="D11" sqref="D11"/>
    </sheetView>
  </sheetViews>
  <sheetFormatPr defaultRowHeight="35.25" customHeight="1" x14ac:dyDescent="0.45"/>
  <cols>
    <col min="1" max="1" width="9.140625" style="1"/>
    <col min="2" max="2" width="36.85546875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7.28515625" style="1" bestFit="1" customWidth="1"/>
    <col min="10" max="10" width="25.28515625" style="1" customWidth="1"/>
    <col min="11" max="11" width="26.5703125" style="1" bestFit="1" customWidth="1"/>
    <col min="12" max="12" width="15.85546875" style="1" customWidth="1"/>
    <col min="13" max="13" width="23.42578125" style="1" customWidth="1"/>
    <col min="14" max="14" width="16.28515625" style="1" customWidth="1"/>
    <col min="15" max="15" width="22.7109375" style="1" customWidth="1"/>
    <col min="16" max="16" width="15.42578125" style="1" customWidth="1"/>
    <col min="17" max="17" width="18" style="1" customWidth="1"/>
    <col min="18" max="18" width="26.140625" style="1" customWidth="1"/>
    <col min="19" max="19" width="23.7109375" style="1" customWidth="1"/>
    <col min="20" max="20" width="16.425781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7"/>
      <c r="C1" s="131" t="s">
        <v>0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</row>
    <row r="2" spans="2:20" ht="35.25" customHeight="1" x14ac:dyDescent="0.45">
      <c r="B2" s="58"/>
      <c r="C2" s="133" t="s">
        <v>1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4"/>
    </row>
    <row r="3" spans="2:20" ht="35.25" customHeight="1" x14ac:dyDescent="0.45">
      <c r="B3" s="55" t="s">
        <v>80</v>
      </c>
      <c r="C3" s="141" t="str">
        <f>سهام!C3</f>
        <v>برای ماه منتهی به 1399/01/31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</row>
    <row r="4" spans="2:20" ht="35.25" customHeight="1" x14ac:dyDescent="0.45">
      <c r="B4" s="144" t="s">
        <v>18</v>
      </c>
      <c r="C4" s="145" t="s">
        <v>18</v>
      </c>
      <c r="D4" s="145" t="s">
        <v>18</v>
      </c>
      <c r="E4" s="145" t="s">
        <v>18</v>
      </c>
      <c r="F4" s="145" t="s">
        <v>18</v>
      </c>
      <c r="G4" s="145" t="s">
        <v>18</v>
      </c>
      <c r="H4" s="145" t="s">
        <v>18</v>
      </c>
      <c r="I4" s="145" t="str">
        <f>سهام!C4</f>
        <v>1398/12/29</v>
      </c>
      <c r="J4" s="145" t="s">
        <v>3</v>
      </c>
      <c r="K4" s="145" t="s">
        <v>3</v>
      </c>
      <c r="L4" s="145" t="s">
        <v>4</v>
      </c>
      <c r="M4" s="145" t="s">
        <v>4</v>
      </c>
      <c r="N4" s="145" t="s">
        <v>4</v>
      </c>
      <c r="O4" s="145" t="s">
        <v>4</v>
      </c>
      <c r="P4" s="145" t="str">
        <f>سهام!J4</f>
        <v>1399/01/31</v>
      </c>
      <c r="Q4" s="145" t="s">
        <v>5</v>
      </c>
      <c r="R4" s="145" t="s">
        <v>5</v>
      </c>
      <c r="S4" s="145" t="s">
        <v>5</v>
      </c>
      <c r="T4" s="150" t="s">
        <v>5</v>
      </c>
    </row>
    <row r="5" spans="2:20" ht="35.25" customHeight="1" x14ac:dyDescent="0.45">
      <c r="B5" s="144" t="s">
        <v>19</v>
      </c>
      <c r="C5" s="143" t="s">
        <v>20</v>
      </c>
      <c r="D5" s="143" t="s">
        <v>21</v>
      </c>
      <c r="E5" s="143" t="s">
        <v>22</v>
      </c>
      <c r="F5" s="143" t="s">
        <v>23</v>
      </c>
      <c r="G5" s="143" t="s">
        <v>24</v>
      </c>
      <c r="H5" s="143" t="s">
        <v>17</v>
      </c>
      <c r="I5" s="143" t="s">
        <v>6</v>
      </c>
      <c r="J5" s="143" t="s">
        <v>7</v>
      </c>
      <c r="K5" s="93" t="s">
        <v>8</v>
      </c>
      <c r="L5" s="143" t="s">
        <v>104</v>
      </c>
      <c r="M5" s="93" t="s">
        <v>105</v>
      </c>
      <c r="N5" s="143" t="s">
        <v>106</v>
      </c>
      <c r="O5" s="93" t="s">
        <v>10</v>
      </c>
      <c r="P5" s="143" t="s">
        <v>6</v>
      </c>
      <c r="Q5" s="93" t="s">
        <v>25</v>
      </c>
      <c r="R5" s="93" t="s">
        <v>7</v>
      </c>
      <c r="S5" s="93" t="s">
        <v>8</v>
      </c>
      <c r="T5" s="149" t="s">
        <v>12</v>
      </c>
    </row>
    <row r="6" spans="2:20" ht="39" customHeight="1" x14ac:dyDescent="0.45">
      <c r="B6" s="144" t="s">
        <v>19</v>
      </c>
      <c r="C6" s="143" t="s">
        <v>20</v>
      </c>
      <c r="D6" s="143" t="s">
        <v>21</v>
      </c>
      <c r="E6" s="143" t="s">
        <v>22</v>
      </c>
      <c r="F6" s="143" t="s">
        <v>23</v>
      </c>
      <c r="G6" s="143" t="s">
        <v>24</v>
      </c>
      <c r="H6" s="143" t="s">
        <v>17</v>
      </c>
      <c r="I6" s="143" t="s">
        <v>6</v>
      </c>
      <c r="J6" s="143" t="s">
        <v>7</v>
      </c>
      <c r="K6" s="93" t="s">
        <v>103</v>
      </c>
      <c r="L6" s="143" t="s">
        <v>6</v>
      </c>
      <c r="M6" s="93" t="s">
        <v>103</v>
      </c>
      <c r="N6" s="143" t="s">
        <v>6</v>
      </c>
      <c r="O6" s="93" t="s">
        <v>103</v>
      </c>
      <c r="P6" s="143" t="s">
        <v>6</v>
      </c>
      <c r="Q6" s="93" t="s">
        <v>103</v>
      </c>
      <c r="R6" s="93" t="s">
        <v>103</v>
      </c>
      <c r="S6" s="93" t="s">
        <v>103</v>
      </c>
      <c r="T6" s="149" t="s">
        <v>12</v>
      </c>
    </row>
    <row r="7" spans="2:20" s="72" customFormat="1" ht="54" customHeight="1" x14ac:dyDescent="0.45">
      <c r="B7" s="77" t="s">
        <v>91</v>
      </c>
      <c r="C7" s="68" t="s">
        <v>94</v>
      </c>
      <c r="D7" s="68" t="s">
        <v>94</v>
      </c>
      <c r="E7" s="68" t="s">
        <v>96</v>
      </c>
      <c r="F7" s="68" t="s">
        <v>98</v>
      </c>
      <c r="G7" s="68">
        <v>0</v>
      </c>
      <c r="H7" s="68">
        <v>0</v>
      </c>
      <c r="I7" s="76">
        <v>3900</v>
      </c>
      <c r="J7" s="76">
        <v>3192512895</v>
      </c>
      <c r="K7" s="76">
        <v>3565620549</v>
      </c>
      <c r="L7" s="76">
        <v>0</v>
      </c>
      <c r="M7" s="76">
        <v>0</v>
      </c>
      <c r="N7" s="76">
        <v>0</v>
      </c>
      <c r="O7" s="76">
        <v>0</v>
      </c>
      <c r="P7" s="76">
        <v>3900</v>
      </c>
      <c r="Q7" s="76">
        <v>932683</v>
      </c>
      <c r="R7" s="76">
        <v>3192512895</v>
      </c>
      <c r="S7" s="76">
        <v>3634826538</v>
      </c>
      <c r="T7" s="89" t="s">
        <v>138</v>
      </c>
    </row>
    <row r="8" spans="2:20" s="72" customFormat="1" ht="53.25" customHeight="1" thickBot="1" x14ac:dyDescent="0.5">
      <c r="B8" s="77" t="s">
        <v>90</v>
      </c>
      <c r="C8" s="68" t="s">
        <v>94</v>
      </c>
      <c r="D8" s="68" t="s">
        <v>94</v>
      </c>
      <c r="E8" s="68" t="s">
        <v>95</v>
      </c>
      <c r="F8" s="68" t="s">
        <v>97</v>
      </c>
      <c r="G8" s="68">
        <v>0</v>
      </c>
      <c r="H8" s="68">
        <v>0</v>
      </c>
      <c r="I8" s="76">
        <v>3800</v>
      </c>
      <c r="J8" s="76">
        <v>2481297637</v>
      </c>
      <c r="K8" s="76">
        <v>2809714479</v>
      </c>
      <c r="L8" s="76">
        <v>0</v>
      </c>
      <c r="M8" s="76">
        <v>0</v>
      </c>
      <c r="N8" s="76">
        <v>0</v>
      </c>
      <c r="O8" s="76">
        <v>0</v>
      </c>
      <c r="P8" s="76">
        <v>3800</v>
      </c>
      <c r="Q8" s="76">
        <v>767101</v>
      </c>
      <c r="R8" s="76">
        <v>2481297637</v>
      </c>
      <c r="S8" s="76">
        <v>2912870436</v>
      </c>
      <c r="T8" s="110" t="s">
        <v>139</v>
      </c>
    </row>
    <row r="9" spans="2:20" ht="45" customHeight="1" thickBot="1" x14ac:dyDescent="0.5">
      <c r="B9" s="146" t="s">
        <v>66</v>
      </c>
      <c r="C9" s="147"/>
      <c r="D9" s="147"/>
      <c r="E9" s="147"/>
      <c r="F9" s="147"/>
      <c r="G9" s="147"/>
      <c r="H9" s="148"/>
      <c r="I9" s="78">
        <f>SUM(I7:I8)</f>
        <v>7700</v>
      </c>
      <c r="J9" s="78">
        <f>SUM(J7:J8)</f>
        <v>5673810532</v>
      </c>
      <c r="K9" s="78">
        <f>SUM(K7:K8)</f>
        <v>6375335028</v>
      </c>
      <c r="L9" s="78">
        <f t="shared" ref="L9:O9" si="0">SUM(L7:L8)</f>
        <v>0</v>
      </c>
      <c r="M9" s="78">
        <f t="shared" si="0"/>
        <v>0</v>
      </c>
      <c r="N9" s="78">
        <f t="shared" si="0"/>
        <v>0</v>
      </c>
      <c r="O9" s="78">
        <f t="shared" si="0"/>
        <v>0</v>
      </c>
      <c r="P9" s="78">
        <f>SUM(P7:P8)</f>
        <v>7700</v>
      </c>
      <c r="Q9" s="78">
        <f>SUM(Q7:Q8)</f>
        <v>1699784</v>
      </c>
      <c r="R9" s="78">
        <f>SUM(R7:R8)</f>
        <v>5673810532</v>
      </c>
      <c r="S9" s="109">
        <f>SUM(S7:S8)</f>
        <v>6547696974</v>
      </c>
      <c r="T9" s="111">
        <v>0.83</v>
      </c>
    </row>
  </sheetData>
  <mergeCells count="21">
    <mergeCell ref="B9:H9"/>
    <mergeCell ref="I4:K4"/>
    <mergeCell ref="T5:T6"/>
    <mergeCell ref="P4:T4"/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  <mergeCell ref="F5:F6"/>
  </mergeCells>
  <printOptions horizontalCentered="1" verticalCentered="1"/>
  <pageMargins left="0.7" right="0.7" top="0.75" bottom="0.75" header="0.3" footer="0.3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E15" sqref="E15"/>
    </sheetView>
  </sheetViews>
  <sheetFormatPr defaultRowHeight="18.75" x14ac:dyDescent="0.45"/>
  <cols>
    <col min="1" max="1" width="9.140625" style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9" width="9.140625" style="1" customWidth="1"/>
    <col min="10" max="16384" width="9.140625" style="1"/>
  </cols>
  <sheetData>
    <row r="1" spans="2:8" ht="24" x14ac:dyDescent="0.45">
      <c r="B1" s="31"/>
      <c r="C1" s="153" t="s">
        <v>0</v>
      </c>
      <c r="D1" s="153"/>
      <c r="E1" s="153"/>
      <c r="F1" s="153"/>
      <c r="G1" s="153"/>
      <c r="H1" s="154"/>
    </row>
    <row r="2" spans="2:8" ht="24" x14ac:dyDescent="0.45">
      <c r="B2" s="30"/>
      <c r="C2" s="133" t="s">
        <v>1</v>
      </c>
      <c r="D2" s="133"/>
      <c r="E2" s="133"/>
      <c r="F2" s="133"/>
      <c r="G2" s="133"/>
      <c r="H2" s="155"/>
    </row>
    <row r="3" spans="2:8" ht="24" x14ac:dyDescent="0.45">
      <c r="B3" s="32" t="s">
        <v>80</v>
      </c>
      <c r="C3" s="141" t="str">
        <f>سهام!C3</f>
        <v>برای ماه منتهی به 1399/01/31</v>
      </c>
      <c r="D3" s="141"/>
      <c r="E3" s="141"/>
      <c r="F3" s="141"/>
      <c r="G3" s="141"/>
      <c r="H3" s="156"/>
    </row>
    <row r="4" spans="2:8" x14ac:dyDescent="0.45">
      <c r="B4" s="151" t="s">
        <v>2</v>
      </c>
      <c r="C4" s="151" t="str">
        <f>C3</f>
        <v>برای ماه منتهی به 1399/01/31</v>
      </c>
      <c r="D4" s="151" t="s">
        <v>5</v>
      </c>
      <c r="E4" s="151" t="s">
        <v>5</v>
      </c>
      <c r="F4" s="151" t="s">
        <v>5</v>
      </c>
      <c r="G4" s="151" t="s">
        <v>5</v>
      </c>
      <c r="H4" s="151" t="s">
        <v>5</v>
      </c>
    </row>
    <row r="5" spans="2:8" ht="33.75" customHeight="1" x14ac:dyDescent="0.45">
      <c r="B5" s="152" t="s">
        <v>2</v>
      </c>
      <c r="C5" s="152" t="s">
        <v>6</v>
      </c>
      <c r="D5" s="152" t="s">
        <v>26</v>
      </c>
      <c r="E5" s="152" t="s">
        <v>27</v>
      </c>
      <c r="F5" s="152" t="s">
        <v>28</v>
      </c>
      <c r="G5" s="152" t="s">
        <v>29</v>
      </c>
      <c r="H5" s="152" t="s">
        <v>30</v>
      </c>
    </row>
    <row r="6" spans="2:8" s="7" customFormat="1" ht="24" x14ac:dyDescent="0.25">
      <c r="B6" s="8" t="s">
        <v>78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</row>
  </sheetData>
  <mergeCells count="11">
    <mergeCell ref="C1:H1"/>
    <mergeCell ref="C2:H2"/>
    <mergeCell ref="C3:H3"/>
    <mergeCell ref="G5"/>
    <mergeCell ref="H5"/>
    <mergeCell ref="C4:H4"/>
    <mergeCell ref="B4:B5"/>
    <mergeCell ref="C5"/>
    <mergeCell ref="D5"/>
    <mergeCell ref="E5"/>
    <mergeCell ref="F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90" zoomScaleNormal="100" zoomScaleSheetLayoutView="90" workbookViewId="0">
      <selection activeCell="G14" sqref="G14"/>
    </sheetView>
  </sheetViews>
  <sheetFormatPr defaultRowHeight="18.75" x14ac:dyDescent="0.45"/>
  <cols>
    <col min="1" max="1" width="9.140625" style="1"/>
    <col min="2" max="2" width="13.140625" style="1" customWidth="1"/>
    <col min="3" max="3" width="11.42578125" style="1" bestFit="1" customWidth="1"/>
    <col min="4" max="18" width="9.140625" style="1" customWidth="1"/>
    <col min="19" max="16384" width="9.140625" style="1"/>
  </cols>
  <sheetData>
    <row r="1" spans="2:17" ht="24" x14ac:dyDescent="0.45">
      <c r="B1" s="31"/>
      <c r="C1" s="153" t="s">
        <v>0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4"/>
    </row>
    <row r="2" spans="2:17" ht="24" x14ac:dyDescent="0.45">
      <c r="B2" s="30"/>
      <c r="C2" s="133" t="s">
        <v>1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55"/>
    </row>
    <row r="3" spans="2:17" ht="24" x14ac:dyDescent="0.45">
      <c r="B3" s="32" t="s">
        <v>80</v>
      </c>
      <c r="C3" s="141" t="str">
        <f>سهام!C3</f>
        <v>برای ماه منتهی به 1399/01/31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56"/>
    </row>
    <row r="4" spans="2:17" x14ac:dyDescent="0.45">
      <c r="B4" s="128" t="s">
        <v>31</v>
      </c>
      <c r="C4" s="128" t="s">
        <v>31</v>
      </c>
      <c r="D4" s="128" t="s">
        <v>31</v>
      </c>
      <c r="E4" s="128" t="s">
        <v>31</v>
      </c>
      <c r="F4" s="128" t="s">
        <v>31</v>
      </c>
      <c r="G4" s="128" t="str">
        <f>سهام!C4</f>
        <v>1398/12/29</v>
      </c>
      <c r="H4" s="128" t="s">
        <v>3</v>
      </c>
      <c r="I4" s="128" t="s">
        <v>3</v>
      </c>
      <c r="J4" s="128" t="s">
        <v>4</v>
      </c>
      <c r="K4" s="128" t="s">
        <v>4</v>
      </c>
      <c r="L4" s="128" t="s">
        <v>4</v>
      </c>
      <c r="M4" s="128" t="s">
        <v>4</v>
      </c>
      <c r="N4" s="128" t="str">
        <f>سهام!J4</f>
        <v>1399/01/31</v>
      </c>
      <c r="O4" s="128" t="s">
        <v>5</v>
      </c>
      <c r="P4" s="128" t="s">
        <v>5</v>
      </c>
      <c r="Q4" s="128" t="s">
        <v>5</v>
      </c>
    </row>
    <row r="5" spans="2:17" ht="29.25" customHeight="1" x14ac:dyDescent="0.45">
      <c r="B5" s="157" t="s">
        <v>32</v>
      </c>
      <c r="C5" s="157" t="s">
        <v>23</v>
      </c>
      <c r="D5" s="157" t="s">
        <v>24</v>
      </c>
      <c r="E5" s="157" t="s">
        <v>33</v>
      </c>
      <c r="F5" s="157" t="s">
        <v>21</v>
      </c>
      <c r="G5" s="157" t="s">
        <v>6</v>
      </c>
      <c r="H5" s="157" t="s">
        <v>7</v>
      </c>
      <c r="I5" s="157" t="s">
        <v>8</v>
      </c>
      <c r="J5" s="157" t="s">
        <v>9</v>
      </c>
      <c r="K5" s="157" t="s">
        <v>9</v>
      </c>
      <c r="L5" s="157" t="s">
        <v>10</v>
      </c>
      <c r="M5" s="157" t="s">
        <v>10</v>
      </c>
      <c r="N5" s="157" t="s">
        <v>6</v>
      </c>
      <c r="O5" s="157" t="s">
        <v>7</v>
      </c>
      <c r="P5" s="157" t="s">
        <v>8</v>
      </c>
      <c r="Q5" s="157" t="s">
        <v>34</v>
      </c>
    </row>
    <row r="6" spans="2:17" ht="31.5" customHeight="1" x14ac:dyDescent="0.45">
      <c r="B6" s="157" t="s">
        <v>32</v>
      </c>
      <c r="C6" s="157" t="s">
        <v>23</v>
      </c>
      <c r="D6" s="157" t="s">
        <v>24</v>
      </c>
      <c r="E6" s="157" t="s">
        <v>33</v>
      </c>
      <c r="F6" s="157" t="s">
        <v>21</v>
      </c>
      <c r="G6" s="157" t="s">
        <v>6</v>
      </c>
      <c r="H6" s="157" t="s">
        <v>7</v>
      </c>
      <c r="I6" s="157" t="s">
        <v>8</v>
      </c>
      <c r="J6" s="157" t="s">
        <v>6</v>
      </c>
      <c r="K6" s="157" t="s">
        <v>7</v>
      </c>
      <c r="L6" s="157" t="s">
        <v>6</v>
      </c>
      <c r="M6" s="157" t="s">
        <v>13</v>
      </c>
      <c r="N6" s="157" t="s">
        <v>6</v>
      </c>
      <c r="O6" s="157" t="s">
        <v>7</v>
      </c>
      <c r="P6" s="157" t="s">
        <v>8</v>
      </c>
      <c r="Q6" s="157" t="s">
        <v>34</v>
      </c>
    </row>
    <row r="7" spans="2:17" s="9" customFormat="1" ht="24" x14ac:dyDescent="0.6">
      <c r="B7" s="27" t="s">
        <v>78</v>
      </c>
      <c r="C7" s="27" t="s">
        <v>78</v>
      </c>
      <c r="D7" s="16">
        <v>0</v>
      </c>
      <c r="E7" s="16">
        <v>0</v>
      </c>
      <c r="F7" s="27" t="s">
        <v>78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</row>
  </sheetData>
  <mergeCells count="25">
    <mergeCell ref="L6"/>
    <mergeCell ref="M6"/>
    <mergeCell ref="L5:M5"/>
    <mergeCell ref="B4:F4"/>
    <mergeCell ref="B5:B6"/>
    <mergeCell ref="C5:C6"/>
    <mergeCell ref="D5:D6"/>
    <mergeCell ref="E5:E6"/>
    <mergeCell ref="F5:F6"/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rightToLeft="1" view="pageBreakPreview" zoomScaleNormal="100" zoomScaleSheetLayoutView="100" workbookViewId="0">
      <selection activeCell="F11" sqref="F11"/>
    </sheetView>
  </sheetViews>
  <sheetFormatPr defaultRowHeight="18.75" x14ac:dyDescent="0.45"/>
  <cols>
    <col min="1" max="1" width="9.140625" style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7" width="17.42578125" style="1" customWidth="1"/>
    <col min="8" max="8" width="16.85546875" style="1" customWidth="1"/>
    <col min="9" max="9" width="18.140625" style="1" customWidth="1"/>
    <col min="10" max="10" width="17.140625" style="1" customWidth="1"/>
    <col min="11" max="11" width="13.140625" style="1" customWidth="1"/>
    <col min="12" max="12" width="9.140625" style="1" customWidth="1"/>
    <col min="13" max="16384" width="9.140625" style="1"/>
  </cols>
  <sheetData>
    <row r="1" spans="2:11" ht="24" x14ac:dyDescent="0.45">
      <c r="B1" s="31"/>
      <c r="C1" s="153" t="s">
        <v>0</v>
      </c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30"/>
      <c r="C2" s="133" t="s">
        <v>1</v>
      </c>
      <c r="D2" s="133"/>
      <c r="E2" s="133"/>
      <c r="F2" s="133"/>
      <c r="G2" s="133"/>
      <c r="H2" s="133"/>
      <c r="I2" s="133"/>
      <c r="J2" s="133"/>
      <c r="K2" s="155"/>
    </row>
    <row r="3" spans="2:11" ht="24" x14ac:dyDescent="0.45">
      <c r="B3" s="32" t="s">
        <v>80</v>
      </c>
      <c r="C3" s="141" t="str">
        <f>سهام!C3</f>
        <v>برای ماه منتهی به 1399/01/31</v>
      </c>
      <c r="D3" s="141"/>
      <c r="E3" s="141"/>
      <c r="F3" s="141"/>
      <c r="G3" s="141"/>
      <c r="H3" s="141"/>
      <c r="I3" s="141"/>
      <c r="J3" s="141"/>
      <c r="K3" s="156"/>
    </row>
    <row r="4" spans="2:11" x14ac:dyDescent="0.45">
      <c r="B4" s="128" t="s">
        <v>35</v>
      </c>
      <c r="C4" s="128" t="s">
        <v>36</v>
      </c>
      <c r="D4" s="128" t="s">
        <v>36</v>
      </c>
      <c r="E4" s="128" t="s">
        <v>36</v>
      </c>
      <c r="F4" s="128" t="s">
        <v>36</v>
      </c>
      <c r="G4" s="128" t="s">
        <v>125</v>
      </c>
      <c r="H4" s="128" t="s">
        <v>4</v>
      </c>
      <c r="I4" s="128" t="s">
        <v>4</v>
      </c>
      <c r="J4" s="128" t="s">
        <v>130</v>
      </c>
      <c r="K4" s="128" t="s">
        <v>5</v>
      </c>
    </row>
    <row r="5" spans="2:11" ht="39" customHeight="1" x14ac:dyDescent="0.45">
      <c r="B5" s="128" t="s">
        <v>35</v>
      </c>
      <c r="C5" s="128" t="s">
        <v>37</v>
      </c>
      <c r="D5" s="128" t="s">
        <v>38</v>
      </c>
      <c r="E5" s="128" t="s">
        <v>39</v>
      </c>
      <c r="F5" s="128" t="s">
        <v>24</v>
      </c>
      <c r="G5" s="128" t="s">
        <v>40</v>
      </c>
      <c r="H5" s="128" t="s">
        <v>41</v>
      </c>
      <c r="I5" s="128" t="s">
        <v>42</v>
      </c>
      <c r="J5" s="128" t="s">
        <v>40</v>
      </c>
      <c r="K5" s="157" t="s">
        <v>34</v>
      </c>
    </row>
    <row r="6" spans="2:11" s="6" customFormat="1" ht="33.75" customHeight="1" x14ac:dyDescent="0.25">
      <c r="B6" s="3" t="s">
        <v>43</v>
      </c>
      <c r="C6" s="65" t="s">
        <v>126</v>
      </c>
      <c r="D6" s="3" t="s">
        <v>100</v>
      </c>
      <c r="E6" s="3" t="s">
        <v>102</v>
      </c>
      <c r="F6" s="3">
        <v>10</v>
      </c>
      <c r="G6" s="4">
        <v>44894635976</v>
      </c>
      <c r="H6" s="4">
        <v>158815951486</v>
      </c>
      <c r="I6" s="4">
        <v>51549358425</v>
      </c>
      <c r="J6" s="4">
        <v>152161229037</v>
      </c>
      <c r="K6" s="88" t="s">
        <v>140</v>
      </c>
    </row>
    <row r="7" spans="2:11" s="6" customFormat="1" ht="33.75" customHeight="1" x14ac:dyDescent="0.25">
      <c r="B7" s="3" t="s">
        <v>43</v>
      </c>
      <c r="C7" s="65" t="s">
        <v>127</v>
      </c>
      <c r="D7" s="3" t="s">
        <v>99</v>
      </c>
      <c r="E7" s="3" t="s">
        <v>101</v>
      </c>
      <c r="F7" s="3">
        <v>0</v>
      </c>
      <c r="G7" s="4">
        <v>0</v>
      </c>
      <c r="H7" s="4">
        <v>49550898875</v>
      </c>
      <c r="I7" s="4">
        <v>49550898875</v>
      </c>
      <c r="J7" s="4">
        <v>0</v>
      </c>
      <c r="K7" s="14" t="s">
        <v>110</v>
      </c>
    </row>
    <row r="8" spans="2:11" s="6" customFormat="1" ht="34.5" customHeight="1" x14ac:dyDescent="0.25">
      <c r="B8" s="3" t="s">
        <v>107</v>
      </c>
      <c r="C8" s="65" t="s">
        <v>128</v>
      </c>
      <c r="D8" s="3" t="s">
        <v>100</v>
      </c>
      <c r="E8" s="3" t="s">
        <v>108</v>
      </c>
      <c r="F8" s="3">
        <v>10</v>
      </c>
      <c r="G8" s="4">
        <v>314316</v>
      </c>
      <c r="H8" s="4">
        <v>2662</v>
      </c>
      <c r="I8" s="4">
        <v>0</v>
      </c>
      <c r="J8" s="4">
        <v>316978</v>
      </c>
      <c r="K8" s="88" t="s">
        <v>110</v>
      </c>
    </row>
    <row r="9" spans="2:11" ht="21" x14ac:dyDescent="0.55000000000000004">
      <c r="B9" s="158" t="s">
        <v>66</v>
      </c>
      <c r="C9" s="159"/>
      <c r="D9" s="159"/>
      <c r="E9" s="159"/>
      <c r="F9" s="160"/>
      <c r="G9" s="79">
        <f>SUM(G6:G8)</f>
        <v>44894950292</v>
      </c>
      <c r="H9" s="17">
        <f>SUM(H6:H8)</f>
        <v>208366853023</v>
      </c>
      <c r="I9" s="17">
        <f>SUM(I6:I8)</f>
        <v>101100257300</v>
      </c>
      <c r="J9" s="17">
        <f>SUM(J6:J8)</f>
        <v>152161546015</v>
      </c>
      <c r="K9" s="112">
        <v>0.52777777777777801</v>
      </c>
    </row>
    <row r="10" spans="2:11" x14ac:dyDescent="0.45">
      <c r="H10" s="10"/>
    </row>
    <row r="12" spans="2:11" x14ac:dyDescent="0.45">
      <c r="J12" s="73"/>
    </row>
    <row r="13" spans="2:11" x14ac:dyDescent="0.45">
      <c r="K13" s="113"/>
    </row>
  </sheetData>
  <mergeCells count="18">
    <mergeCell ref="H5"/>
    <mergeCell ref="I5"/>
    <mergeCell ref="B9:F9"/>
    <mergeCell ref="H4:I4"/>
    <mergeCell ref="B4:B5"/>
    <mergeCell ref="C5"/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9"/>
  <sheetViews>
    <sheetView rightToLeft="1" view="pageBreakPreview" zoomScale="80" zoomScaleNormal="100" zoomScaleSheetLayoutView="80" workbookViewId="0">
      <selection activeCell="G15" sqref="G15"/>
    </sheetView>
  </sheetViews>
  <sheetFormatPr defaultRowHeight="18.75" x14ac:dyDescent="0.45"/>
  <cols>
    <col min="1" max="1" width="9.140625" style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28515625" style="1" bestFit="1" customWidth="1"/>
    <col min="7" max="7" width="12" style="1" bestFit="1" customWidth="1"/>
    <col min="8" max="8" width="20.28515625" style="1" bestFit="1" customWidth="1"/>
    <col min="9" max="9" width="20.7109375" style="1" bestFit="1" customWidth="1"/>
    <col min="10" max="10" width="11.42578125" style="1" bestFit="1" customWidth="1"/>
    <col min="11" max="11" width="20.7109375" style="1" bestFit="1" customWidth="1"/>
    <col min="12" max="12" width="9.140625" style="1" customWidth="1"/>
    <col min="13" max="16384" width="9.140625" style="1"/>
  </cols>
  <sheetData>
    <row r="1" spans="2:11" ht="24" x14ac:dyDescent="0.45">
      <c r="B1" s="161" t="s">
        <v>0</v>
      </c>
      <c r="C1" s="153"/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162" t="s">
        <v>44</v>
      </c>
      <c r="C2" s="133"/>
      <c r="D2" s="133"/>
      <c r="E2" s="133"/>
      <c r="F2" s="133"/>
      <c r="G2" s="133"/>
      <c r="H2" s="133"/>
      <c r="I2" s="133"/>
      <c r="J2" s="133"/>
      <c r="K2" s="155"/>
    </row>
    <row r="3" spans="2:11" ht="24" x14ac:dyDescent="0.45">
      <c r="B3" s="163" t="str">
        <f>سهام!C3</f>
        <v>برای ماه منتهی به 1399/01/31</v>
      </c>
      <c r="C3" s="141"/>
      <c r="D3" s="141"/>
      <c r="E3" s="141"/>
      <c r="F3" s="141"/>
      <c r="G3" s="141"/>
      <c r="H3" s="141"/>
      <c r="I3" s="141"/>
      <c r="J3" s="141"/>
      <c r="K3" s="156"/>
    </row>
    <row r="4" spans="2:11" ht="24" x14ac:dyDescent="0.45">
      <c r="B4" s="32" t="s">
        <v>80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ht="33" customHeight="1" x14ac:dyDescent="0.45">
      <c r="B5" s="128" t="s">
        <v>45</v>
      </c>
      <c r="C5" s="128" t="s">
        <v>45</v>
      </c>
      <c r="D5" s="128" t="s">
        <v>45</v>
      </c>
      <c r="E5" s="128" t="s">
        <v>45</v>
      </c>
      <c r="F5" s="128" t="s">
        <v>46</v>
      </c>
      <c r="G5" s="128" t="s">
        <v>46</v>
      </c>
      <c r="H5" s="128" t="s">
        <v>46</v>
      </c>
      <c r="I5" s="128" t="s">
        <v>47</v>
      </c>
      <c r="J5" s="128" t="s">
        <v>47</v>
      </c>
      <c r="K5" s="128" t="s">
        <v>47</v>
      </c>
    </row>
    <row r="6" spans="2:11" ht="28.5" customHeight="1" x14ac:dyDescent="0.45">
      <c r="B6" s="128" t="s">
        <v>48</v>
      </c>
      <c r="C6" s="128" t="s">
        <v>49</v>
      </c>
      <c r="D6" s="128" t="s">
        <v>23</v>
      </c>
      <c r="E6" s="128" t="s">
        <v>24</v>
      </c>
      <c r="F6" s="128" t="s">
        <v>50</v>
      </c>
      <c r="G6" s="128" t="s">
        <v>51</v>
      </c>
      <c r="H6" s="128" t="s">
        <v>52</v>
      </c>
      <c r="I6" s="128" t="s">
        <v>50</v>
      </c>
      <c r="J6" s="128" t="s">
        <v>51</v>
      </c>
      <c r="K6" s="128" t="s">
        <v>52</v>
      </c>
    </row>
    <row r="7" spans="2:11" ht="28.5" customHeight="1" x14ac:dyDescent="0.45">
      <c r="B7" s="103" t="s">
        <v>43</v>
      </c>
      <c r="C7" s="103">
        <v>1</v>
      </c>
      <c r="D7" s="103" t="s">
        <v>120</v>
      </c>
      <c r="E7" s="103">
        <v>10</v>
      </c>
      <c r="F7" s="107">
        <v>313047136</v>
      </c>
      <c r="G7" s="80">
        <v>0</v>
      </c>
      <c r="H7" s="107">
        <v>313047136</v>
      </c>
      <c r="I7" s="107">
        <v>1631829626</v>
      </c>
      <c r="J7" s="80">
        <v>0</v>
      </c>
      <c r="K7" s="107">
        <v>1631829626</v>
      </c>
    </row>
    <row r="8" spans="2:11" ht="28.5" customHeight="1" x14ac:dyDescent="0.45">
      <c r="B8" s="103" t="s">
        <v>118</v>
      </c>
      <c r="C8" s="103" t="s">
        <v>120</v>
      </c>
      <c r="D8" s="103" t="s">
        <v>119</v>
      </c>
      <c r="E8" s="103">
        <v>18</v>
      </c>
      <c r="F8" s="107">
        <v>0</v>
      </c>
      <c r="G8" s="80">
        <v>0</v>
      </c>
      <c r="H8" s="107">
        <v>0</v>
      </c>
      <c r="I8" s="107">
        <v>141892901</v>
      </c>
      <c r="J8" s="80">
        <v>0</v>
      </c>
      <c r="K8" s="107">
        <v>141892901</v>
      </c>
    </row>
    <row r="9" spans="2:11" ht="36.75" customHeight="1" x14ac:dyDescent="0.55000000000000004">
      <c r="B9" s="158" t="s">
        <v>66</v>
      </c>
      <c r="C9" s="159"/>
      <c r="D9" s="159"/>
      <c r="E9" s="160"/>
      <c r="F9" s="81">
        <f>SUM(F7:F8)</f>
        <v>313047136</v>
      </c>
      <c r="G9" s="80">
        <v>0</v>
      </c>
      <c r="H9" s="81">
        <f>SUM(H7:H8)</f>
        <v>313047136</v>
      </c>
      <c r="I9" s="81">
        <f>SUM(I7:I8)</f>
        <v>1773722527</v>
      </c>
      <c r="J9" s="80">
        <f>SUM(J8:J8)</f>
        <v>0</v>
      </c>
      <c r="K9" s="81">
        <f>SUM(K7:K8)</f>
        <v>1773722527</v>
      </c>
    </row>
  </sheetData>
  <mergeCells count="17">
    <mergeCell ref="B9:E9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  <mergeCell ref="C6"/>
    <mergeCell ref="D6"/>
    <mergeCell ref="E6"/>
    <mergeCell ref="B5:E5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"/>
  <sheetViews>
    <sheetView rightToLeft="1" view="pageBreakPreview" zoomScaleNormal="100" zoomScaleSheetLayoutView="100" workbookViewId="0">
      <selection activeCell="F14" sqref="F14"/>
    </sheetView>
  </sheetViews>
  <sheetFormatPr defaultRowHeight="18.75" x14ac:dyDescent="0.45"/>
  <cols>
    <col min="1" max="1" width="9.140625" style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6.28515625" style="1" customWidth="1"/>
    <col min="7" max="7" width="14" style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9.140625" style="1" customWidth="1"/>
    <col min="13" max="16384" width="9.140625" style="1"/>
  </cols>
  <sheetData>
    <row r="1" spans="2:11" ht="24" x14ac:dyDescent="0.45">
      <c r="B1" s="31"/>
      <c r="C1" s="153" t="s">
        <v>0</v>
      </c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30"/>
      <c r="C2" s="133" t="s">
        <v>44</v>
      </c>
      <c r="D2" s="133"/>
      <c r="E2" s="133"/>
      <c r="F2" s="133"/>
      <c r="G2" s="133"/>
      <c r="H2" s="133"/>
      <c r="I2" s="133"/>
      <c r="J2" s="133"/>
      <c r="K2" s="155"/>
    </row>
    <row r="3" spans="2:11" ht="24" x14ac:dyDescent="0.45">
      <c r="B3" s="32" t="s">
        <v>80</v>
      </c>
      <c r="C3" s="141" t="str">
        <f>سهام!C3</f>
        <v>برای ماه منتهی به 1399/01/31</v>
      </c>
      <c r="D3" s="141"/>
      <c r="E3" s="141"/>
      <c r="F3" s="141"/>
      <c r="G3" s="141"/>
      <c r="H3" s="141"/>
      <c r="I3" s="141"/>
      <c r="J3" s="141"/>
      <c r="K3" s="156"/>
    </row>
    <row r="4" spans="2:11" x14ac:dyDescent="0.45">
      <c r="B4" s="128" t="s">
        <v>2</v>
      </c>
      <c r="C4" s="128" t="s">
        <v>53</v>
      </c>
      <c r="D4" s="128" t="s">
        <v>53</v>
      </c>
      <c r="E4" s="128" t="s">
        <v>53</v>
      </c>
      <c r="F4" s="128" t="s">
        <v>46</v>
      </c>
      <c r="G4" s="128" t="s">
        <v>46</v>
      </c>
      <c r="H4" s="128" t="s">
        <v>46</v>
      </c>
      <c r="I4" s="128" t="s">
        <v>47</v>
      </c>
      <c r="J4" s="128" t="s">
        <v>47</v>
      </c>
      <c r="K4" s="128" t="s">
        <v>47</v>
      </c>
    </row>
    <row r="5" spans="2:11" ht="37.5" x14ac:dyDescent="0.45">
      <c r="B5" s="128" t="s">
        <v>2</v>
      </c>
      <c r="C5" s="128" t="s">
        <v>54</v>
      </c>
      <c r="D5" s="20" t="s">
        <v>55</v>
      </c>
      <c r="E5" s="157" t="s">
        <v>56</v>
      </c>
      <c r="F5" s="157" t="s">
        <v>57</v>
      </c>
      <c r="G5" s="157" t="s">
        <v>51</v>
      </c>
      <c r="H5" s="157" t="s">
        <v>58</v>
      </c>
      <c r="I5" s="157" t="s">
        <v>57</v>
      </c>
      <c r="J5" s="157" t="s">
        <v>51</v>
      </c>
      <c r="K5" s="157" t="s">
        <v>58</v>
      </c>
    </row>
    <row r="6" spans="2:11" x14ac:dyDescent="0.45">
      <c r="B6" s="104" t="s">
        <v>116</v>
      </c>
      <c r="C6" s="104" t="s">
        <v>141</v>
      </c>
      <c r="D6" s="105">
        <v>7462010</v>
      </c>
      <c r="E6" s="105">
        <v>150</v>
      </c>
      <c r="F6" s="105">
        <v>1119301500</v>
      </c>
      <c r="G6" s="105">
        <v>159712428</v>
      </c>
      <c r="H6" s="105">
        <v>959589072</v>
      </c>
      <c r="I6" s="105">
        <v>1119301500</v>
      </c>
      <c r="J6" s="105">
        <v>159712428</v>
      </c>
      <c r="K6" s="105">
        <v>959589072</v>
      </c>
    </row>
    <row r="7" spans="2:11" x14ac:dyDescent="0.45">
      <c r="B7" s="104" t="s">
        <v>114</v>
      </c>
      <c r="C7" s="104" t="s">
        <v>123</v>
      </c>
      <c r="D7" s="105">
        <v>144874</v>
      </c>
      <c r="E7" s="105">
        <v>500</v>
      </c>
      <c r="F7" s="105">
        <v>0</v>
      </c>
      <c r="G7" s="105">
        <v>0</v>
      </c>
      <c r="H7" s="105">
        <v>0</v>
      </c>
      <c r="I7" s="105">
        <v>72437000</v>
      </c>
      <c r="J7" s="105">
        <v>7514950</v>
      </c>
      <c r="K7" s="105">
        <v>64922050</v>
      </c>
    </row>
    <row r="8" spans="2:11" x14ac:dyDescent="0.45">
      <c r="B8" s="104" t="s">
        <v>113</v>
      </c>
      <c r="C8" s="104" t="s">
        <v>124</v>
      </c>
      <c r="D8" s="105">
        <v>46244</v>
      </c>
      <c r="E8" s="105">
        <v>400</v>
      </c>
      <c r="F8" s="105">
        <v>0</v>
      </c>
      <c r="G8" s="105">
        <v>0</v>
      </c>
      <c r="H8" s="105">
        <v>0</v>
      </c>
      <c r="I8" s="105">
        <v>18497600</v>
      </c>
      <c r="J8" s="105">
        <v>1949502</v>
      </c>
      <c r="K8" s="105">
        <v>16548098</v>
      </c>
    </row>
    <row r="9" spans="2:11" x14ac:dyDescent="0.45">
      <c r="B9" s="104" t="s">
        <v>117</v>
      </c>
      <c r="C9" s="104" t="s">
        <v>141</v>
      </c>
      <c r="D9" s="105">
        <v>52884</v>
      </c>
      <c r="E9" s="105">
        <v>200</v>
      </c>
      <c r="F9" s="105">
        <v>10576800</v>
      </c>
      <c r="G9" s="105">
        <v>1509197</v>
      </c>
      <c r="H9" s="105">
        <v>9067603</v>
      </c>
      <c r="I9" s="105">
        <v>10576800</v>
      </c>
      <c r="J9" s="105">
        <v>1509197</v>
      </c>
      <c r="K9" s="105">
        <v>9067603</v>
      </c>
    </row>
    <row r="10" spans="2:11" ht="24" x14ac:dyDescent="0.45">
      <c r="B10" s="164" t="s">
        <v>66</v>
      </c>
      <c r="C10" s="165"/>
      <c r="D10" s="165"/>
      <c r="E10" s="166"/>
      <c r="F10" s="17">
        <f t="shared" ref="F10:K10" si="0">SUM(F6:F9)</f>
        <v>1129878300</v>
      </c>
      <c r="G10" s="17">
        <f t="shared" si="0"/>
        <v>161221625</v>
      </c>
      <c r="H10" s="17">
        <f t="shared" si="0"/>
        <v>968656675</v>
      </c>
      <c r="I10" s="17">
        <f t="shared" si="0"/>
        <v>1220812900</v>
      </c>
      <c r="J10" s="17">
        <f t="shared" si="0"/>
        <v>170686077</v>
      </c>
      <c r="K10" s="17">
        <f t="shared" si="0"/>
        <v>1050126823</v>
      </c>
    </row>
  </sheetData>
  <mergeCells count="16">
    <mergeCell ref="B10:E10"/>
    <mergeCell ref="B4:B5"/>
    <mergeCell ref="C5"/>
    <mergeCell ref="E5"/>
    <mergeCell ref="C4:E4"/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rightToLeft="1" view="pageBreakPreview" topLeftCell="A3" zoomScale="80" zoomScaleNormal="100" zoomScaleSheetLayoutView="80" workbookViewId="0">
      <selection activeCell="F17" sqref="F17"/>
    </sheetView>
  </sheetViews>
  <sheetFormatPr defaultRowHeight="18.75" x14ac:dyDescent="0.45"/>
  <cols>
    <col min="1" max="1" width="9.140625" style="1"/>
    <col min="2" max="2" width="29.140625" style="1" customWidth="1"/>
    <col min="3" max="3" width="13.5703125" style="1" customWidth="1"/>
    <col min="4" max="4" width="17.28515625" style="1" bestFit="1" customWidth="1"/>
    <col min="5" max="5" width="17.5703125" style="1" bestFit="1" customWidth="1"/>
    <col min="6" max="6" width="20.140625" style="1" bestFit="1" customWidth="1"/>
    <col min="7" max="7" width="13.85546875" style="1" customWidth="1"/>
    <col min="8" max="8" width="18.7109375" style="1" bestFit="1" customWidth="1"/>
    <col min="9" max="9" width="20" style="1" customWidth="1"/>
    <col min="10" max="10" width="18.85546875" style="1" bestFit="1" customWidth="1"/>
    <col min="11" max="11" width="9.140625" style="1" customWidth="1"/>
    <col min="12" max="16384" width="9.140625" style="1"/>
  </cols>
  <sheetData>
    <row r="1" spans="2:10" ht="24" x14ac:dyDescent="0.45">
      <c r="B1" s="161" t="s">
        <v>0</v>
      </c>
      <c r="C1" s="153"/>
      <c r="D1" s="153"/>
      <c r="E1" s="153"/>
      <c r="F1" s="153"/>
      <c r="G1" s="153"/>
      <c r="H1" s="153"/>
      <c r="I1" s="153"/>
      <c r="J1" s="154"/>
    </row>
    <row r="2" spans="2:10" ht="24" x14ac:dyDescent="0.45">
      <c r="B2" s="162" t="s">
        <v>44</v>
      </c>
      <c r="C2" s="133"/>
      <c r="D2" s="133"/>
      <c r="E2" s="133"/>
      <c r="F2" s="133"/>
      <c r="G2" s="133"/>
      <c r="H2" s="133"/>
      <c r="I2" s="133"/>
      <c r="J2" s="155"/>
    </row>
    <row r="3" spans="2:10" ht="24" x14ac:dyDescent="0.45">
      <c r="B3" s="163" t="str">
        <f>سهام!C3</f>
        <v>برای ماه منتهی به 1399/01/31</v>
      </c>
      <c r="C3" s="141"/>
      <c r="D3" s="141"/>
      <c r="E3" s="141"/>
      <c r="F3" s="141"/>
      <c r="G3" s="141"/>
      <c r="H3" s="141"/>
      <c r="I3" s="141"/>
      <c r="J3" s="156"/>
    </row>
    <row r="4" spans="2:10" ht="24" x14ac:dyDescent="0.45">
      <c r="B4" s="32" t="s">
        <v>80</v>
      </c>
      <c r="C4" s="37"/>
      <c r="D4" s="37"/>
      <c r="E4" s="37"/>
      <c r="F4" s="37"/>
      <c r="G4" s="37"/>
      <c r="H4" s="37"/>
      <c r="I4" s="37"/>
      <c r="J4" s="38"/>
    </row>
    <row r="5" spans="2:10" x14ac:dyDescent="0.45">
      <c r="B5" s="128" t="s">
        <v>2</v>
      </c>
      <c r="C5" s="128" t="s">
        <v>46</v>
      </c>
      <c r="D5" s="128" t="s">
        <v>46</v>
      </c>
      <c r="E5" s="128" t="s">
        <v>46</v>
      </c>
      <c r="F5" s="128" t="s">
        <v>46</v>
      </c>
      <c r="G5" s="128" t="s">
        <v>47</v>
      </c>
      <c r="H5" s="128" t="s">
        <v>47</v>
      </c>
      <c r="I5" s="128" t="s">
        <v>47</v>
      </c>
      <c r="J5" s="128" t="s">
        <v>47</v>
      </c>
    </row>
    <row r="6" spans="2:10" ht="37.5" x14ac:dyDescent="0.45">
      <c r="B6" s="128" t="s">
        <v>2</v>
      </c>
      <c r="C6" s="128" t="s">
        <v>6</v>
      </c>
      <c r="D6" s="128" t="s">
        <v>8</v>
      </c>
      <c r="E6" s="128" t="s">
        <v>59</v>
      </c>
      <c r="F6" s="20" t="s">
        <v>60</v>
      </c>
      <c r="G6" s="128" t="s">
        <v>6</v>
      </c>
      <c r="H6" s="19" t="s">
        <v>8</v>
      </c>
      <c r="I6" s="128" t="s">
        <v>59</v>
      </c>
      <c r="J6" s="157" t="s">
        <v>60</v>
      </c>
    </row>
    <row r="7" spans="2:10" ht="27" customHeight="1" x14ac:dyDescent="0.45">
      <c r="B7" s="104" t="s">
        <v>115</v>
      </c>
      <c r="C7" s="105">
        <v>33722800</v>
      </c>
      <c r="D7" s="105">
        <v>449746614314</v>
      </c>
      <c r="E7" s="105">
        <v>431352103994</v>
      </c>
      <c r="F7" s="105">
        <v>18394510320</v>
      </c>
      <c r="G7" s="105">
        <v>33722800</v>
      </c>
      <c r="H7" s="105">
        <v>449746614314</v>
      </c>
      <c r="I7" s="105">
        <v>211760756607</v>
      </c>
      <c r="J7" s="105">
        <v>237985857707</v>
      </c>
    </row>
    <row r="8" spans="2:10" ht="27" customHeight="1" x14ac:dyDescent="0.45">
      <c r="B8" s="104" t="s">
        <v>116</v>
      </c>
      <c r="C8" s="105">
        <v>7462010</v>
      </c>
      <c r="D8" s="105">
        <v>143011096274</v>
      </c>
      <c r="E8" s="105">
        <v>99923159938</v>
      </c>
      <c r="F8" s="105">
        <v>43087936336</v>
      </c>
      <c r="G8" s="105">
        <v>7462010</v>
      </c>
      <c r="H8" s="105">
        <v>143011096274</v>
      </c>
      <c r="I8" s="105">
        <v>91015992831</v>
      </c>
      <c r="J8" s="105">
        <v>51995103443</v>
      </c>
    </row>
    <row r="9" spans="2:10" ht="27" customHeight="1" x14ac:dyDescent="0.45">
      <c r="B9" s="104" t="s">
        <v>114</v>
      </c>
      <c r="C9" s="105">
        <v>914722</v>
      </c>
      <c r="D9" s="105">
        <v>14024135286</v>
      </c>
      <c r="E9" s="105">
        <v>14089457495</v>
      </c>
      <c r="F9" s="114">
        <v>-65322208</v>
      </c>
      <c r="G9" s="105">
        <v>914722</v>
      </c>
      <c r="H9" s="105">
        <v>14024135286</v>
      </c>
      <c r="I9" s="105">
        <v>8387906204</v>
      </c>
      <c r="J9" s="105">
        <v>5636229082</v>
      </c>
    </row>
    <row r="10" spans="2:10" ht="27" customHeight="1" x14ac:dyDescent="0.45">
      <c r="B10" s="104" t="s">
        <v>113</v>
      </c>
      <c r="C10" s="105">
        <v>703198</v>
      </c>
      <c r="D10" s="105">
        <v>3907488306</v>
      </c>
      <c r="E10" s="105">
        <v>3224335472</v>
      </c>
      <c r="F10" s="105">
        <v>683152834</v>
      </c>
      <c r="G10" s="105">
        <v>703198</v>
      </c>
      <c r="H10" s="105">
        <v>3907488306</v>
      </c>
      <c r="I10" s="105">
        <v>3296352387</v>
      </c>
      <c r="J10" s="105">
        <v>611135919</v>
      </c>
    </row>
    <row r="11" spans="2:10" ht="27" customHeight="1" x14ac:dyDescent="0.45">
      <c r="B11" s="104" t="s">
        <v>91</v>
      </c>
      <c r="C11" s="105">
        <v>3900</v>
      </c>
      <c r="D11" s="105">
        <v>3634826538</v>
      </c>
      <c r="E11" s="105">
        <v>3565620550</v>
      </c>
      <c r="F11" s="105">
        <v>69205988</v>
      </c>
      <c r="G11" s="105">
        <v>3900</v>
      </c>
      <c r="H11" s="105">
        <v>3634826538</v>
      </c>
      <c r="I11" s="105">
        <v>3192512896</v>
      </c>
      <c r="J11" s="105">
        <v>442313642</v>
      </c>
    </row>
    <row r="12" spans="2:10" ht="27" customHeight="1" x14ac:dyDescent="0.45">
      <c r="B12" s="104" t="s">
        <v>90</v>
      </c>
      <c r="C12" s="105">
        <v>3800</v>
      </c>
      <c r="D12" s="105">
        <v>2912870436</v>
      </c>
      <c r="E12" s="105">
        <v>2809714479</v>
      </c>
      <c r="F12" s="105">
        <v>103155957</v>
      </c>
      <c r="G12" s="105">
        <v>3800</v>
      </c>
      <c r="H12" s="105">
        <v>2912870436</v>
      </c>
      <c r="I12" s="105">
        <v>2481297637</v>
      </c>
      <c r="J12" s="105">
        <v>431572799</v>
      </c>
    </row>
    <row r="13" spans="2:10" ht="26.25" customHeight="1" x14ac:dyDescent="0.45">
      <c r="B13" s="104" t="s">
        <v>135</v>
      </c>
      <c r="C13" s="105">
        <v>111811</v>
      </c>
      <c r="D13" s="105">
        <v>1330364786</v>
      </c>
      <c r="E13" s="105">
        <v>1301703662</v>
      </c>
      <c r="F13" s="105">
        <v>28661124</v>
      </c>
      <c r="G13" s="105">
        <v>111811</v>
      </c>
      <c r="H13" s="105">
        <v>1330364786</v>
      </c>
      <c r="I13" s="105">
        <v>1301703662</v>
      </c>
      <c r="J13" s="105">
        <v>28661124</v>
      </c>
    </row>
    <row r="14" spans="2:10" ht="27" customHeight="1" x14ac:dyDescent="0.45">
      <c r="B14" s="104" t="s">
        <v>117</v>
      </c>
      <c r="C14" s="105">
        <v>52884</v>
      </c>
      <c r="D14" s="105">
        <v>681904565</v>
      </c>
      <c r="E14" s="105">
        <v>745111485</v>
      </c>
      <c r="F14" s="114">
        <v>-63206919</v>
      </c>
      <c r="G14" s="105">
        <v>52884</v>
      </c>
      <c r="H14" s="105">
        <v>681904565</v>
      </c>
      <c r="I14" s="105">
        <v>668686145</v>
      </c>
      <c r="J14" s="105">
        <v>13218420</v>
      </c>
    </row>
    <row r="15" spans="2:10" ht="33.75" customHeight="1" x14ac:dyDescent="0.55000000000000004">
      <c r="B15" s="167" t="s">
        <v>66</v>
      </c>
      <c r="C15" s="168"/>
      <c r="D15" s="17">
        <f>SUM(D7:D14)</f>
        <v>619249300505</v>
      </c>
      <c r="E15" s="17">
        <f>SUM(E7:E14)</f>
        <v>557011207075</v>
      </c>
      <c r="F15" s="18">
        <f>SUM(F7:F14)</f>
        <v>62238093432</v>
      </c>
      <c r="G15" s="28"/>
      <c r="H15" s="18">
        <f>SUM(H7:H14)</f>
        <v>619249300505</v>
      </c>
      <c r="I15" s="18">
        <f>SUM(I7:I14)</f>
        <v>322105208369</v>
      </c>
      <c r="J15" s="18">
        <f>SUM(J7:J14)</f>
        <v>297144092136</v>
      </c>
    </row>
    <row r="17" spans="3:7" x14ac:dyDescent="0.45">
      <c r="C17" s="10"/>
      <c r="F17" s="10"/>
      <c r="G17" s="10"/>
    </row>
  </sheetData>
  <sortState ref="B8:J16">
    <sortCondition descending="1" ref="B5"/>
  </sortState>
  <mergeCells count="13">
    <mergeCell ref="B1:J1"/>
    <mergeCell ref="B2:J2"/>
    <mergeCell ref="B3:J3"/>
    <mergeCell ref="B15:C15"/>
    <mergeCell ref="G6"/>
    <mergeCell ref="I6"/>
    <mergeCell ref="J6"/>
    <mergeCell ref="G5:J5"/>
    <mergeCell ref="B5:B6"/>
    <mergeCell ref="C6"/>
    <mergeCell ref="D6"/>
    <mergeCell ref="E6"/>
    <mergeCell ref="C5:F5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زینب یعقوبی</cp:lastModifiedBy>
  <cp:lastPrinted>2020-01-25T08:54:31Z</cp:lastPrinted>
  <dcterms:created xsi:type="dcterms:W3CDTF">2018-12-22T09:13:23Z</dcterms:created>
  <dcterms:modified xsi:type="dcterms:W3CDTF">2020-04-25T09:16:22Z</dcterms:modified>
</cp:coreProperties>
</file>