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.yaghoubi\Desktop\گوهرفام\گزارش پرتفوی ماهانه\98\بهمن\"/>
    </mc:Choice>
  </mc:AlternateContent>
  <bookViews>
    <workbookView xWindow="0" yWindow="0" windowWidth="20400" windowHeight="7620" firstSheet="10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'!$A$1:$I$7</definedName>
    <definedName name="_xlnm.Print_Area" localSheetId="2">'اوراق مشارکت'!$A$1:$U$11</definedName>
    <definedName name="_xlnm.Print_Area" localSheetId="1">تبعی!$A$1:$K$7</definedName>
    <definedName name="_xlnm.Print_Area" localSheetId="14">'جمع درآمدها'!$A$1:$F$11</definedName>
    <definedName name="_xlnm.Print_Area" localSheetId="12">'درآمد سپرده بانکی '!$A$1:$H$8</definedName>
    <definedName name="_xlnm.Print_Area" localSheetId="7">'درآمد سود سهام '!$A$1:$L$10</definedName>
    <definedName name="_xlnm.Print_Area" localSheetId="8">'درآمد ناشی از تغییر قیمت اوراق '!$A$1:$K$18</definedName>
    <definedName name="_xlnm.Print_Area" localSheetId="9">'درآمد ناشی از فروش '!$A$1:$K$22</definedName>
    <definedName name="_xlnm.Print_Area" localSheetId="5">'سپرده '!$A$1:$L$10</definedName>
    <definedName name="_xlnm.Print_Area" localSheetId="11">'سرمایه‌گذاری در اوراق بهادار '!$A$1:$K$13</definedName>
    <definedName name="_xlnm.Print_Area" localSheetId="10">'سرمایه‌گذاری در سهام '!$A$1:$M$17</definedName>
    <definedName name="_xlnm.Print_Area" localSheetId="6">'سود اوراق بهادار و سپرده بانکی '!$A$1:$L$11</definedName>
    <definedName name="_xlnm.Print_Area" localSheetId="0">سهام!$A$1:$O$14</definedName>
    <definedName name="_xlnm.Print_Area" localSheetId="4">'گواهی سپرده '!$A$1:$R$9</definedName>
  </definedNames>
  <calcPr calcId="162913"/>
</workbook>
</file>

<file path=xl/calcChain.xml><?xml version="1.0" encoding="utf-8"?>
<calcChain xmlns="http://schemas.openxmlformats.org/spreadsheetml/2006/main">
  <c r="G7" i="13" l="1"/>
  <c r="E7" i="13"/>
  <c r="F7" i="13"/>
  <c r="D7" i="13"/>
  <c r="G6" i="13"/>
  <c r="E6" i="13"/>
  <c r="M13" i="1" l="1"/>
  <c r="L13" i="1"/>
  <c r="I13" i="1"/>
  <c r="G13" i="1"/>
  <c r="E13" i="1"/>
  <c r="D13" i="1"/>
  <c r="S10" i="3"/>
  <c r="R10" i="3"/>
  <c r="Q10" i="3"/>
  <c r="P10" i="3"/>
  <c r="O10" i="3"/>
  <c r="N10" i="3"/>
  <c r="K10" i="3"/>
  <c r="J10" i="3"/>
  <c r="I10" i="3"/>
  <c r="J9" i="6"/>
  <c r="I9" i="6"/>
  <c r="H9" i="6"/>
  <c r="G9" i="6"/>
  <c r="K9" i="7"/>
  <c r="I9" i="7"/>
  <c r="H9" i="7"/>
  <c r="F9" i="7"/>
  <c r="K8" i="8"/>
  <c r="J8" i="8"/>
  <c r="I8" i="8"/>
  <c r="H8" i="8"/>
  <c r="G8" i="8"/>
  <c r="F8" i="8"/>
  <c r="J17" i="9"/>
  <c r="I17" i="9"/>
  <c r="H17" i="9"/>
  <c r="F17" i="9"/>
  <c r="E17" i="9"/>
  <c r="D17" i="9"/>
  <c r="J21" i="10"/>
  <c r="I21" i="10"/>
  <c r="H21" i="10"/>
  <c r="F21" i="10"/>
  <c r="E21" i="10"/>
  <c r="D21" i="10"/>
  <c r="G14" i="11"/>
  <c r="G13" i="11"/>
  <c r="G12" i="11"/>
  <c r="G11" i="11"/>
  <c r="G10" i="11"/>
  <c r="G9" i="11"/>
  <c r="G8" i="11"/>
  <c r="G7" i="11"/>
  <c r="G6" i="11"/>
  <c r="L14" i="11"/>
  <c r="L12" i="11"/>
  <c r="L11" i="11"/>
  <c r="L10" i="11"/>
  <c r="L9" i="11"/>
  <c r="L8" i="11"/>
  <c r="L7" i="11"/>
  <c r="L6" i="11"/>
  <c r="D9" i="15"/>
  <c r="E9" i="15"/>
  <c r="E6" i="15"/>
  <c r="E7" i="15"/>
  <c r="E8" i="15"/>
  <c r="C10" i="14"/>
  <c r="B10" i="14"/>
  <c r="J12" i="12"/>
  <c r="I12" i="12"/>
  <c r="H12" i="12"/>
  <c r="G12" i="12"/>
  <c r="F12" i="12"/>
  <c r="E12" i="12"/>
  <c r="D12" i="12"/>
  <c r="C12" i="12"/>
  <c r="K14" i="11"/>
  <c r="J14" i="11"/>
  <c r="I14" i="11"/>
  <c r="H14" i="11"/>
  <c r="F14" i="11"/>
  <c r="E14" i="11"/>
  <c r="D14" i="11"/>
  <c r="C14" i="11"/>
  <c r="J9" i="7"/>
  <c r="J12" i="1"/>
  <c r="J10" i="1"/>
  <c r="J9" i="1"/>
  <c r="J7" i="1"/>
  <c r="J8" i="1"/>
  <c r="J11" i="1"/>
  <c r="M10" i="3" l="1"/>
  <c r="L10" i="3"/>
  <c r="L13" i="11" l="1"/>
</calcChain>
</file>

<file path=xl/sharedStrings.xml><?xml version="1.0" encoding="utf-8"?>
<sst xmlns="http://schemas.openxmlformats.org/spreadsheetml/2006/main" count="507" uniqueCount="138">
  <si>
    <t>سرمایه گذاری اختصاصی بازارگردانی گوهرفام امید</t>
  </si>
  <si>
    <t>صورت وضعیت پورتفوی</t>
  </si>
  <si>
    <t>نام شرکت</t>
  </si>
  <si>
    <t>1397/08/30</t>
  </si>
  <si>
    <t>تغییرات طی دوره</t>
  </si>
  <si>
    <t>1397/09/30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</si>
  <si>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</si>
  <si>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</si>
  <si>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</si>
  <si>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</si>
  <si>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</si>
  <si>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</si>
  <si>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</si>
  <si>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</si>
  <si>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</si>
  <si>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</si>
  <si>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</si>
  <si>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</si>
  <si>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</si>
  <si>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</si>
  <si>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</si>
  <si>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</si>
  <si>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</si>
  <si>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</si>
  <si>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</si>
  <si>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</si>
  <si>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</si>
  <si>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</si>
  <si>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</si>
  <si>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</si>
  <si>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</si>
  <si>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</si>
  <si>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</si>
  <si>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</si>
  <si>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</si>
  <si>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</si>
  <si>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</si>
  <si>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</si>
  <si>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</si>
  <si>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</si>
  <si>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</si>
  <si>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</si>
  <si>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</si>
  <si>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سپه میرداماد غربی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</si>
  <si>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</si>
  <si>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</si>
  <si>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</si>
  <si>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</si>
  <si>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</si>
  <si>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تاریخ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</si>
  <si>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</si>
  <si>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</si>
  <si>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</si>
  <si>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</si>
  <si>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</si>
  <si>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</si>
  <si>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</si>
  <si>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</si>
  <si>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</si>
  <si>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</si>
  <si>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</si>
  <si>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</si>
  <si>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</si>
  <si>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</si>
  <si>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</si>
  <si>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</si>
  <si>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</si>
  <si>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</si>
  <si>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</si>
  <si>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</si>
  <si>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</si>
  <si>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</si>
  <si>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</si>
  <si>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</si>
  <si>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</si>
  <si>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</si>
  <si>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</si>
  <si>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جمع کل</t>
  </si>
  <si>
    <t>-</t>
  </si>
  <si>
    <t>* با توجه به اینکه برآیند کلی عملیات زیانده بوده است، عایدی مثبت استخراج شده و سهم هر نماد از میزان کل زیان محاسبه شده است.</t>
  </si>
  <si>
    <t xml:space="preserve">ارقام به ریال </t>
  </si>
  <si>
    <t>ارقام به ریال</t>
  </si>
  <si>
    <t>یادداشت</t>
  </si>
  <si>
    <t>2,1</t>
  </si>
  <si>
    <t>2,2</t>
  </si>
  <si>
    <t>2,3</t>
  </si>
  <si>
    <t>خالص بهای فروش</t>
  </si>
  <si>
    <t xml:space="preserve">درصد از کل درآمدها </t>
  </si>
  <si>
    <t>مبلغ کل درآمد حاصل از فروش و تغییر ارزش و سود سهام</t>
  </si>
  <si>
    <t>اسنادخزانه-م3بودجه97-990721</t>
  </si>
  <si>
    <t>اسنادخزانه-م23بودجه97-000824</t>
  </si>
  <si>
    <t>اسنادخزانه-م24بودجه96-990625</t>
  </si>
  <si>
    <t>اسنادخزانه-م4بودجه97-991022</t>
  </si>
  <si>
    <t>اسنادخزانه-م23بودجه96-990528</t>
  </si>
  <si>
    <t>بله</t>
  </si>
  <si>
    <t>1398/03/19</t>
  </si>
  <si>
    <t>1397/04/11</t>
  </si>
  <si>
    <t>1400/08/24</t>
  </si>
  <si>
    <t>1399/06/25</t>
  </si>
  <si>
    <t>حساب جاری</t>
  </si>
  <si>
    <t>سپرده کوتاه مدت</t>
  </si>
  <si>
    <t>1397/06/18</t>
  </si>
  <si>
    <t>1397/08/21</t>
  </si>
  <si>
    <t>ریال</t>
  </si>
  <si>
    <t>تعداد خرید طی دوره</t>
  </si>
  <si>
    <t xml:space="preserve"> خرید طی دوره</t>
  </si>
  <si>
    <t>تعداد فروش طی دوره</t>
  </si>
  <si>
    <t>توسعه صادرات ایران بلوار کشاورز</t>
  </si>
  <si>
    <t>1398/07/20</t>
  </si>
  <si>
    <t>سایر درآمدها</t>
  </si>
  <si>
    <t>0.00 %</t>
  </si>
  <si>
    <t>1398/10/30</t>
  </si>
  <si>
    <t>ح . س. توسعه گوهران امید</t>
  </si>
  <si>
    <t>ح . سیمان‌هرمزگان‌</t>
  </si>
  <si>
    <t>سرمایه گذاری توسعه گوهران امید</t>
  </si>
  <si>
    <t>سیمان‌هرمزگان‌</t>
  </si>
  <si>
    <t>گروه مدیریت سرمایه گذاری امید</t>
  </si>
  <si>
    <t>مدیریت انرژی امید  تابان هور</t>
  </si>
  <si>
    <t>کویر تایر</t>
  </si>
  <si>
    <t>مشارکت ليزينگ اميد9907</t>
  </si>
  <si>
    <t>1395/07/25</t>
  </si>
  <si>
    <t>1399/07/25</t>
  </si>
  <si>
    <t/>
  </si>
  <si>
    <t>بازرگانی و تولیدی مرجان کار</t>
  </si>
  <si>
    <t>مشارکت لیزینگ امید9907</t>
  </si>
  <si>
    <t>برای ماه منتهی به 1398/11/30</t>
  </si>
  <si>
    <t>1398/11/30</t>
  </si>
  <si>
    <t>0.46 %</t>
  </si>
  <si>
    <t>2.80 %</t>
  </si>
  <si>
    <t>65.80 %</t>
  </si>
  <si>
    <t>18.11 %</t>
  </si>
  <si>
    <t>0.07 %</t>
  </si>
  <si>
    <t>0.59 %</t>
  </si>
  <si>
    <t>10.07 %</t>
  </si>
  <si>
    <t>1398/11/16</t>
  </si>
  <si>
    <t>1398/11/19</t>
  </si>
  <si>
    <t>10/07</t>
  </si>
  <si>
    <t>*مبلغ کل دارایی ها در تاریخ افشای گزارش 584/643/084/974  ریال می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</si>
</sst>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  <numFmt numFmtId="166" formatCode="#,##0_-;[Red]\(#,##0\)"/>
  </numFmts>
  <fonts count="20" x14ac:knownFonts="1">
    <font>
      <sz val="11"/>
      <name val="Calibri"/>
    </font>
    <font>
      <sz val="12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6"/>
      <color rgb="FF000000"/>
      <name val="B Nazanin"/>
      <charset val="178"/>
    </font>
    <font>
      <sz val="12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2"/>
      <name val="B Nazanin"/>
      <charset val="178"/>
    </font>
    <font>
      <b/>
      <sz val="1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4"/>
      <name val="B Nazanin"/>
      <charset val="178"/>
    </font>
    <font>
      <sz val="14"/>
      <color rgb="FF000000"/>
      <name val="B Nazanin"/>
      <charset val="178"/>
    </font>
    <font>
      <sz val="12"/>
      <color rgb="FFFF0000"/>
      <name val="B Nazanin"/>
      <charset val="178"/>
    </font>
    <font>
      <b/>
      <sz val="9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1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6" fontId="1" fillId="0" borderId="0" xfId="0" applyNumberFormat="1" applyFont="1"/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1" fillId="0" borderId="0" xfId="2" applyFont="1"/>
    <xf numFmtId="3" fontId="8" fillId="3" borderId="1" xfId="0" applyNumberFormat="1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9" fillId="5" borderId="7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166" fontId="5" fillId="0" borderId="0" xfId="0" applyNumberFormat="1" applyFont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3" fontId="5" fillId="0" borderId="0" xfId="0" applyNumberFormat="1" applyFont="1"/>
    <xf numFmtId="166" fontId="1" fillId="0" borderId="1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9" fillId="5" borderId="17" xfId="0" applyFont="1" applyFill="1" applyBorder="1"/>
    <xf numFmtId="0" fontId="5" fillId="0" borderId="20" xfId="0" applyFont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4" borderId="29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5" fillId="0" borderId="20" xfId="0" applyFont="1" applyBorder="1"/>
    <xf numFmtId="1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0" fontId="1" fillId="0" borderId="0" xfId="0" applyNumberFormat="1" applyFont="1"/>
    <xf numFmtId="0" fontId="5" fillId="0" borderId="31" xfId="0" applyFont="1" applyBorder="1"/>
    <xf numFmtId="3" fontId="5" fillId="0" borderId="30" xfId="0" applyNumberFormat="1" applyFont="1" applyBorder="1" applyAlignment="1">
      <alignment horizontal="center" vertical="center"/>
    </xf>
    <xf numFmtId="165" fontId="15" fillId="0" borderId="1" xfId="1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65" fontId="15" fillId="0" borderId="23" xfId="1" applyNumberFormat="1" applyFont="1" applyBorder="1" applyAlignment="1">
      <alignment horizontal="center" vertical="center"/>
    </xf>
    <xf numFmtId="3" fontId="8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17" fillId="0" borderId="0" xfId="0" applyFont="1"/>
    <xf numFmtId="0" fontId="5" fillId="0" borderId="30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0" fontId="15" fillId="0" borderId="21" xfId="1" applyNumberFormat="1" applyFont="1" applyBorder="1" applyAlignment="1">
      <alignment horizontal="center" vertical="center"/>
    </xf>
    <xf numFmtId="10" fontId="5" fillId="0" borderId="21" xfId="2" applyNumberFormat="1" applyFont="1" applyBorder="1" applyAlignment="1">
      <alignment horizontal="center" vertical="center"/>
    </xf>
    <xf numFmtId="10" fontId="5" fillId="0" borderId="32" xfId="2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5" fillId="0" borderId="21" xfId="2" applyFont="1" applyBorder="1" applyAlignment="1">
      <alignment horizontal="center" vertical="center"/>
    </xf>
    <xf numFmtId="165" fontId="18" fillId="0" borderId="0" xfId="1" applyNumberFormat="1" applyFont="1" applyAlignment="1">
      <alignment horizontal="right" vertical="center" wrapText="1"/>
    </xf>
    <xf numFmtId="10" fontId="1" fillId="0" borderId="38" xfId="2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/>
    </xf>
    <xf numFmtId="10" fontId="5" fillId="0" borderId="21" xfId="0" applyNumberFormat="1" applyFont="1" applyBorder="1" applyAlignment="1">
      <alignment horizontal="center" vertical="center"/>
    </xf>
    <xf numFmtId="165" fontId="0" fillId="0" borderId="0" xfId="0" applyNumberFormat="1" applyBorder="1"/>
    <xf numFmtId="0" fontId="15" fillId="0" borderId="25" xfId="1" applyNumberFormat="1" applyFont="1" applyBorder="1" applyAlignment="1">
      <alignment horizontal="center" vertical="center"/>
    </xf>
    <xf numFmtId="3" fontId="19" fillId="0" borderId="0" xfId="0" applyNumberFormat="1" applyFont="1"/>
    <xf numFmtId="9" fontId="17" fillId="0" borderId="1" xfId="2" applyFont="1" applyBorder="1" applyAlignment="1">
      <alignment horizontal="center" vertical="center"/>
    </xf>
    <xf numFmtId="165" fontId="1" fillId="0" borderId="0" xfId="1" applyNumberFormat="1" applyFont="1" applyBorder="1"/>
    <xf numFmtId="3" fontId="0" fillId="0" borderId="0" xfId="0" applyNumberForma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3" fontId="5" fillId="3" borderId="42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2" fontId="1" fillId="0" borderId="45" xfId="2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5" fontId="6" fillId="2" borderId="11" xfId="1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3" fontId="1" fillId="3" borderId="43" xfId="0" applyNumberFormat="1" applyFont="1" applyFill="1" applyBorder="1" applyAlignment="1">
      <alignment horizontal="center" vertical="center"/>
    </xf>
    <xf numFmtId="3" fontId="5" fillId="3" borderId="44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165" fontId="9" fillId="0" borderId="0" xfId="1" applyNumberFormat="1" applyFont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N21"/>
  <sheetViews>
    <sheetView rightToLeft="1" view="pageBreakPreview" topLeftCell="A2" zoomScale="80" zoomScaleNormal="90" zoomScaleSheetLayoutView="80" workbookViewId="0">
      <selection activeCell="F13" sqref="F13"/>
    </sheetView>
  </sheetViews>
  <sheetFormatPr defaultRowHeight="18.75" x14ac:dyDescent="0.45"/>
  <cols>
    <col min="1" max="1" width="9.140625" style="1"/>
    <col min="2" max="2" width="27.85546875" style="1" bestFit="1" customWidth="1"/>
    <col min="3" max="3" width="14.85546875" style="1" customWidth="1"/>
    <col min="4" max="4" width="18.42578125" style="1" bestFit="1" customWidth="1"/>
    <col min="5" max="5" width="17.85546875" style="1" customWidth="1"/>
    <col min="6" max="6" width="10.85546875" style="1" bestFit="1" customWidth="1"/>
    <col min="7" max="7" width="16.28515625" style="1" bestFit="1" customWidth="1"/>
    <col min="8" max="8" width="13.140625" style="1" customWidth="1"/>
    <col min="9" max="9" width="16.140625" style="1" bestFit="1" customWidth="1"/>
    <col min="10" max="10" width="19.140625" style="1" bestFit="1" customWidth="1"/>
    <col min="11" max="11" width="10.5703125" style="1" customWidth="1"/>
    <col min="12" max="12" width="17.28515625" style="1" bestFit="1" customWidth="1"/>
    <col min="13" max="13" width="18.140625" style="1" bestFit="1" customWidth="1"/>
    <col min="14" max="14" width="20.28515625" style="1" customWidth="1"/>
    <col min="15" max="15" width="9.140625" style="1" customWidth="1"/>
    <col min="16" max="16384" width="9.140625" style="1"/>
  </cols>
  <sheetData>
    <row r="1" spans="2:14" ht="26.25" x14ac:dyDescent="0.45">
      <c r="B1" s="54"/>
      <c r="C1" s="115" t="s">
        <v>0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</row>
    <row r="2" spans="2:14" ht="26.25" x14ac:dyDescent="0.45">
      <c r="B2" s="55"/>
      <c r="C2" s="121" t="s">
        <v>1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2:14" ht="26.25" x14ac:dyDescent="0.45">
      <c r="B3" s="56" t="s">
        <v>80</v>
      </c>
      <c r="C3" s="123" t="s">
        <v>125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</row>
    <row r="4" spans="2:14" ht="24.75" customHeight="1" x14ac:dyDescent="0.45">
      <c r="B4" s="125" t="s">
        <v>2</v>
      </c>
      <c r="C4" s="128" t="s">
        <v>111</v>
      </c>
      <c r="D4" s="128" t="s">
        <v>3</v>
      </c>
      <c r="E4" s="128" t="s">
        <v>3</v>
      </c>
      <c r="F4" s="128" t="s">
        <v>4</v>
      </c>
      <c r="G4" s="128" t="s">
        <v>4</v>
      </c>
      <c r="H4" s="128" t="s">
        <v>4</v>
      </c>
      <c r="I4" s="128" t="s">
        <v>4</v>
      </c>
      <c r="J4" s="128" t="s">
        <v>126</v>
      </c>
      <c r="K4" s="128" t="s">
        <v>5</v>
      </c>
      <c r="L4" s="128" t="s">
        <v>5</v>
      </c>
      <c r="M4" s="128" t="s">
        <v>5</v>
      </c>
      <c r="N4" s="130" t="s">
        <v>5</v>
      </c>
    </row>
    <row r="5" spans="2:14" ht="26.25" customHeight="1" x14ac:dyDescent="0.45">
      <c r="B5" s="126"/>
      <c r="C5" s="128" t="s">
        <v>6</v>
      </c>
      <c r="D5" s="128" t="s">
        <v>7</v>
      </c>
      <c r="E5" s="128" t="s">
        <v>8</v>
      </c>
      <c r="F5" s="128" t="s">
        <v>9</v>
      </c>
      <c r="G5" s="128" t="s">
        <v>9</v>
      </c>
      <c r="H5" s="128" t="s">
        <v>10</v>
      </c>
      <c r="I5" s="128" t="s">
        <v>10</v>
      </c>
      <c r="J5" s="128" t="s">
        <v>6</v>
      </c>
      <c r="K5" s="128" t="s">
        <v>11</v>
      </c>
      <c r="L5" s="128" t="s">
        <v>7</v>
      </c>
      <c r="M5" s="128" t="s">
        <v>8</v>
      </c>
      <c r="N5" s="129" t="s">
        <v>12</v>
      </c>
    </row>
    <row r="6" spans="2:14" ht="29.25" customHeight="1" x14ac:dyDescent="0.45">
      <c r="B6" s="127"/>
      <c r="C6" s="128" t="s">
        <v>6</v>
      </c>
      <c r="D6" s="128" t="s">
        <v>7</v>
      </c>
      <c r="E6" s="128" t="s">
        <v>8</v>
      </c>
      <c r="F6" s="128" t="s">
        <v>6</v>
      </c>
      <c r="G6" s="128" t="s">
        <v>7</v>
      </c>
      <c r="H6" s="128" t="s">
        <v>6</v>
      </c>
      <c r="I6" s="128" t="s">
        <v>13</v>
      </c>
      <c r="J6" s="128" t="s">
        <v>6</v>
      </c>
      <c r="K6" s="128" t="s">
        <v>11</v>
      </c>
      <c r="L6" s="128" t="s">
        <v>7</v>
      </c>
      <c r="M6" s="128" t="s">
        <v>8</v>
      </c>
      <c r="N6" s="129" t="s">
        <v>12</v>
      </c>
    </row>
    <row r="7" spans="2:14" ht="31.5" customHeight="1" x14ac:dyDescent="0.45">
      <c r="B7" s="57" t="s">
        <v>116</v>
      </c>
      <c r="C7" s="4">
        <v>39620719</v>
      </c>
      <c r="D7" s="4">
        <v>224193243690</v>
      </c>
      <c r="E7" s="4">
        <v>332867303713.58801</v>
      </c>
      <c r="F7" s="4">
        <v>707637</v>
      </c>
      <c r="G7" s="4">
        <v>6887256454</v>
      </c>
      <c r="H7" s="4">
        <v>1955967</v>
      </c>
      <c r="I7" s="4">
        <v>18380617466</v>
      </c>
      <c r="J7" s="13">
        <f>C7+F7-H7</f>
        <v>38372389</v>
      </c>
      <c r="K7" s="13">
        <v>10163</v>
      </c>
      <c r="L7" s="4">
        <v>219978927660</v>
      </c>
      <c r="M7" s="4">
        <v>388422574835.26599</v>
      </c>
      <c r="N7" s="96" t="s">
        <v>129</v>
      </c>
    </row>
    <row r="8" spans="2:14" ht="32.25" customHeight="1" x14ac:dyDescent="0.45">
      <c r="B8" s="57" t="s">
        <v>117</v>
      </c>
      <c r="C8" s="4">
        <v>5543582</v>
      </c>
      <c r="D8" s="4">
        <v>46576931615</v>
      </c>
      <c r="E8" s="4">
        <v>49152064585.813599</v>
      </c>
      <c r="F8" s="4">
        <v>5165126</v>
      </c>
      <c r="G8" s="4">
        <v>54013896439</v>
      </c>
      <c r="H8" s="4">
        <v>1970758</v>
      </c>
      <c r="I8" s="4">
        <v>22452938718</v>
      </c>
      <c r="J8" s="13">
        <f>C8+F8-H8</f>
        <v>8737950</v>
      </c>
      <c r="K8" s="13">
        <v>12284</v>
      </c>
      <c r="L8" s="4">
        <v>82495752328</v>
      </c>
      <c r="M8" s="4">
        <v>106908703258.578</v>
      </c>
      <c r="N8" s="97" t="s">
        <v>130</v>
      </c>
    </row>
    <row r="9" spans="2:14" ht="32.25" customHeight="1" x14ac:dyDescent="0.45">
      <c r="B9" s="57" t="s">
        <v>115</v>
      </c>
      <c r="C9" s="4">
        <v>381154</v>
      </c>
      <c r="D9" s="4">
        <v>3594274717</v>
      </c>
      <c r="E9" s="4">
        <v>3858591799.4685602</v>
      </c>
      <c r="F9" s="4">
        <v>1559696</v>
      </c>
      <c r="G9" s="4">
        <v>6412299368</v>
      </c>
      <c r="H9" s="4">
        <v>645588</v>
      </c>
      <c r="I9" s="4">
        <v>7920528200</v>
      </c>
      <c r="J9" s="13">
        <f>C9+F9-H9</f>
        <v>1295262</v>
      </c>
      <c r="K9" s="13">
        <v>12831</v>
      </c>
      <c r="L9" s="4">
        <v>8776132336</v>
      </c>
      <c r="M9" s="4">
        <v>16553194890.179199</v>
      </c>
      <c r="N9" s="96" t="s">
        <v>128</v>
      </c>
    </row>
    <row r="10" spans="2:14" ht="32.25" customHeight="1" x14ac:dyDescent="0.45">
      <c r="B10" s="57" t="s">
        <v>114</v>
      </c>
      <c r="C10" s="4">
        <v>1739113</v>
      </c>
      <c r="D10" s="4">
        <v>5276387667</v>
      </c>
      <c r="E10" s="4">
        <v>5806247043.9637604</v>
      </c>
      <c r="F10" s="4">
        <v>838217</v>
      </c>
      <c r="G10" s="4">
        <v>2966459468</v>
      </c>
      <c r="H10" s="4">
        <v>1795879</v>
      </c>
      <c r="I10" s="4">
        <v>6470005584</v>
      </c>
      <c r="J10" s="13">
        <f>C10+F10-H10</f>
        <v>781451</v>
      </c>
      <c r="K10" s="13">
        <v>3513</v>
      </c>
      <c r="L10" s="4">
        <v>2636370669</v>
      </c>
      <c r="M10" s="4">
        <v>2734283865.9216299</v>
      </c>
      <c r="N10" s="97" t="s">
        <v>127</v>
      </c>
    </row>
    <row r="11" spans="2:14" ht="27.75" customHeight="1" x14ac:dyDescent="0.45">
      <c r="B11" s="57" t="s">
        <v>118</v>
      </c>
      <c r="C11" s="4">
        <v>287169</v>
      </c>
      <c r="D11" s="4">
        <v>3352402869</v>
      </c>
      <c r="E11" s="4">
        <v>3769785719.1942</v>
      </c>
      <c r="F11" s="4">
        <v>536561</v>
      </c>
      <c r="G11" s="4">
        <v>8372414057</v>
      </c>
      <c r="H11" s="4">
        <v>798809</v>
      </c>
      <c r="I11" s="4">
        <v>12261667394</v>
      </c>
      <c r="J11" s="13">
        <f t="shared" ref="J11" si="0">C11+F11-H11</f>
        <v>24921</v>
      </c>
      <c r="K11" s="13">
        <v>16472</v>
      </c>
      <c r="L11" s="4">
        <v>397684181</v>
      </c>
      <c r="M11" s="4">
        <v>408860822.13911998</v>
      </c>
      <c r="N11" s="97" t="s">
        <v>131</v>
      </c>
    </row>
    <row r="12" spans="2:14" ht="32.25" customHeight="1" thickBot="1" x14ac:dyDescent="0.5">
      <c r="B12" s="57" t="s">
        <v>113</v>
      </c>
      <c r="C12" s="4">
        <v>1015632</v>
      </c>
      <c r="D12" s="4">
        <v>4241279232</v>
      </c>
      <c r="E12" s="4">
        <v>8860425964.4548798</v>
      </c>
      <c r="F12" s="4">
        <v>0</v>
      </c>
      <c r="G12" s="4">
        <v>0</v>
      </c>
      <c r="H12" s="4">
        <v>1015632</v>
      </c>
      <c r="I12" s="4">
        <v>0</v>
      </c>
      <c r="J12" s="13">
        <f>C12+F12-H12</f>
        <v>0</v>
      </c>
      <c r="K12" s="13">
        <v>0</v>
      </c>
      <c r="L12" s="4">
        <v>0</v>
      </c>
      <c r="M12" s="4">
        <v>0</v>
      </c>
      <c r="N12" s="97" t="s">
        <v>110</v>
      </c>
    </row>
    <row r="13" spans="2:14" ht="36.75" customHeight="1" thickBot="1" x14ac:dyDescent="0.5">
      <c r="B13" s="117" t="s">
        <v>66</v>
      </c>
      <c r="C13" s="118"/>
      <c r="D13" s="104">
        <f>SUM(D7:D12)</f>
        <v>287234519790</v>
      </c>
      <c r="E13" s="105">
        <f>SUM(E7:E12)</f>
        <v>404314418826.48303</v>
      </c>
      <c r="F13" s="106"/>
      <c r="G13" s="105">
        <f>SUM(G7:G12)</f>
        <v>78652325786</v>
      </c>
      <c r="H13" s="106"/>
      <c r="I13" s="104">
        <f>SUM(I7:I12)</f>
        <v>67485757362</v>
      </c>
      <c r="J13" s="119"/>
      <c r="K13" s="120"/>
      <c r="L13" s="105">
        <f>SUM(L7:L12)</f>
        <v>314284867174</v>
      </c>
      <c r="M13" s="105">
        <f>SUM(M7:M12)</f>
        <v>515027617672.08392</v>
      </c>
      <c r="N13" s="111">
        <v>87.239999999999981</v>
      </c>
    </row>
    <row r="14" spans="2:14" x14ac:dyDescent="0.45">
      <c r="J14" s="11"/>
      <c r="L14" s="10"/>
    </row>
    <row r="15" spans="2:14" x14ac:dyDescent="0.45">
      <c r="E15" s="50"/>
      <c r="I15" s="11"/>
      <c r="J15" s="11"/>
      <c r="K15" s="10"/>
      <c r="M15" s="10"/>
    </row>
    <row r="16" spans="2:14" x14ac:dyDescent="0.45">
      <c r="I16" s="11"/>
      <c r="J16" s="11"/>
    </row>
    <row r="17" spans="9:10" x14ac:dyDescent="0.45">
      <c r="I17" s="11"/>
      <c r="J17" s="11"/>
    </row>
    <row r="18" spans="9:10" x14ac:dyDescent="0.45">
      <c r="I18" s="11"/>
      <c r="J18" s="11"/>
    </row>
    <row r="19" spans="9:10" x14ac:dyDescent="0.45">
      <c r="I19" s="11"/>
      <c r="J19" s="11"/>
    </row>
    <row r="20" spans="9:10" x14ac:dyDescent="0.45">
      <c r="I20" s="11"/>
      <c r="J20" s="12"/>
    </row>
    <row r="21" spans="9:10" x14ac:dyDescent="0.45">
      <c r="I21" s="11"/>
      <c r="J21" s="11"/>
    </row>
  </sheetData>
  <sortState ref="B9:N13">
    <sortCondition descending="1" ref="B4"/>
  </sortState>
  <mergeCells count="23">
    <mergeCell ref="M5:M6"/>
    <mergeCell ref="F6"/>
    <mergeCell ref="G6"/>
    <mergeCell ref="F5:G5"/>
    <mergeCell ref="H6"/>
    <mergeCell ref="I6"/>
    <mergeCell ref="H5:I5"/>
    <mergeCell ref="C1:N1"/>
    <mergeCell ref="B13:C13"/>
    <mergeCell ref="J13:K13"/>
    <mergeCell ref="C2:N2"/>
    <mergeCell ref="C3:N3"/>
    <mergeCell ref="B4:B6"/>
    <mergeCell ref="C5:C6"/>
    <mergeCell ref="D5:D6"/>
    <mergeCell ref="E5:E6"/>
    <mergeCell ref="C4:E4"/>
    <mergeCell ref="N5:N6"/>
    <mergeCell ref="J4:N4"/>
    <mergeCell ref="F4:I4"/>
    <mergeCell ref="J5:J6"/>
    <mergeCell ref="K5:K6"/>
    <mergeCell ref="L5:L6"/>
  </mergeCells>
  <pageMargins left="0.7" right="0.7" top="0.75" bottom="0.75" header="0.3" footer="0.3"/>
  <pageSetup paperSize="9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3"/>
  <sheetViews>
    <sheetView rightToLeft="1" view="pageBreakPreview" zoomScale="70" zoomScaleNormal="100" zoomScaleSheetLayoutView="70" workbookViewId="0">
      <selection activeCell="H15" sqref="H15"/>
    </sheetView>
  </sheetViews>
  <sheetFormatPr defaultRowHeight="18.75" x14ac:dyDescent="0.45"/>
  <cols>
    <col min="1" max="1" width="9.140625" style="1"/>
    <col min="2" max="2" width="27.140625" style="1" customWidth="1"/>
    <col min="3" max="3" width="10.85546875" style="1" bestFit="1" customWidth="1"/>
    <col min="4" max="4" width="17.140625" style="1" bestFit="1" customWidth="1"/>
    <col min="5" max="5" width="16.85546875" style="1" bestFit="1" customWidth="1"/>
    <col min="6" max="6" width="19.5703125" style="1" bestFit="1" customWidth="1"/>
    <col min="7" max="7" width="12" style="1" bestFit="1" customWidth="1"/>
    <col min="8" max="8" width="17.7109375" style="1" bestFit="1" customWidth="1"/>
    <col min="9" max="9" width="17.85546875" style="1" bestFit="1" customWidth="1"/>
    <col min="10" max="10" width="19.5703125" style="1" bestFit="1" customWidth="1"/>
    <col min="11" max="11" width="9.140625" style="1" customWidth="1"/>
    <col min="12" max="16384" width="9.140625" style="1"/>
  </cols>
  <sheetData>
    <row r="1" spans="2:10" ht="24" x14ac:dyDescent="0.45">
      <c r="B1" s="169" t="s">
        <v>0</v>
      </c>
      <c r="C1" s="170"/>
      <c r="D1" s="170"/>
      <c r="E1" s="170"/>
      <c r="F1" s="170"/>
      <c r="G1" s="170"/>
      <c r="H1" s="170"/>
      <c r="I1" s="170"/>
      <c r="J1" s="171"/>
    </row>
    <row r="2" spans="2:10" ht="24" x14ac:dyDescent="0.45">
      <c r="B2" s="172" t="s">
        <v>44</v>
      </c>
      <c r="C2" s="173"/>
      <c r="D2" s="173"/>
      <c r="E2" s="173"/>
      <c r="F2" s="173"/>
      <c r="G2" s="173"/>
      <c r="H2" s="173"/>
      <c r="I2" s="173"/>
      <c r="J2" s="174"/>
    </row>
    <row r="3" spans="2:10" ht="24" x14ac:dyDescent="0.45">
      <c r="B3" s="175" t="s">
        <v>125</v>
      </c>
      <c r="C3" s="176"/>
      <c r="D3" s="176"/>
      <c r="E3" s="176"/>
      <c r="F3" s="176"/>
      <c r="G3" s="176"/>
      <c r="H3" s="176"/>
      <c r="I3" s="176"/>
      <c r="J3" s="177"/>
    </row>
    <row r="4" spans="2:10" ht="24" x14ac:dyDescent="0.45">
      <c r="B4" s="36" t="s">
        <v>80</v>
      </c>
      <c r="C4" s="39"/>
      <c r="D4" s="39"/>
      <c r="E4" s="39"/>
      <c r="F4" s="39"/>
      <c r="G4" s="39"/>
      <c r="H4" s="39"/>
      <c r="I4" s="39"/>
      <c r="J4" s="40"/>
    </row>
    <row r="5" spans="2:10" x14ac:dyDescent="0.45">
      <c r="B5" s="128" t="s">
        <v>2</v>
      </c>
      <c r="C5" s="128" t="s">
        <v>46</v>
      </c>
      <c r="D5" s="128" t="s">
        <v>46</v>
      </c>
      <c r="E5" s="128" t="s">
        <v>46</v>
      </c>
      <c r="F5" s="128" t="s">
        <v>46</v>
      </c>
      <c r="G5" s="128" t="s">
        <v>47</v>
      </c>
      <c r="H5" s="128" t="s">
        <v>47</v>
      </c>
      <c r="I5" s="128" t="s">
        <v>47</v>
      </c>
      <c r="J5" s="128" t="s">
        <v>47</v>
      </c>
    </row>
    <row r="6" spans="2:10" x14ac:dyDescent="0.45">
      <c r="B6" s="128" t="s">
        <v>2</v>
      </c>
      <c r="C6" s="128" t="s">
        <v>6</v>
      </c>
      <c r="D6" s="128" t="s">
        <v>86</v>
      </c>
      <c r="E6" s="128" t="s">
        <v>59</v>
      </c>
      <c r="F6" s="128" t="s">
        <v>61</v>
      </c>
      <c r="G6" s="128" t="s">
        <v>6</v>
      </c>
      <c r="H6" s="128" t="s">
        <v>8</v>
      </c>
      <c r="I6" s="128" t="s">
        <v>59</v>
      </c>
      <c r="J6" s="128" t="s">
        <v>61</v>
      </c>
    </row>
    <row r="7" spans="2:10" ht="27.75" customHeight="1" x14ac:dyDescent="0.45">
      <c r="B7" s="85" t="s">
        <v>117</v>
      </c>
      <c r="C7" s="4">
        <v>1970758</v>
      </c>
      <c r="D7" s="4">
        <v>22452938718</v>
      </c>
      <c r="E7" s="4">
        <v>18116441331</v>
      </c>
      <c r="F7" s="51">
        <v>4336497387</v>
      </c>
      <c r="G7" s="4">
        <v>51503381</v>
      </c>
      <c r="H7" s="4">
        <v>362986593035</v>
      </c>
      <c r="I7" s="4">
        <v>323952291874</v>
      </c>
      <c r="J7" s="51">
        <v>39034301161</v>
      </c>
    </row>
    <row r="8" spans="2:10" ht="27" customHeight="1" x14ac:dyDescent="0.45">
      <c r="B8" s="85" t="s">
        <v>116</v>
      </c>
      <c r="C8" s="4">
        <v>1955967</v>
      </c>
      <c r="D8" s="4">
        <v>18380617466</v>
      </c>
      <c r="E8" s="4">
        <v>11851486701</v>
      </c>
      <c r="F8" s="51">
        <v>6529130765</v>
      </c>
      <c r="G8" s="4">
        <v>5866395</v>
      </c>
      <c r="H8" s="4">
        <v>46481399155</v>
      </c>
      <c r="I8" s="4">
        <v>35146717205</v>
      </c>
      <c r="J8" s="51">
        <v>11334681950</v>
      </c>
    </row>
    <row r="9" spans="2:10" ht="26.25" customHeight="1" x14ac:dyDescent="0.45">
      <c r="B9" s="85" t="s">
        <v>115</v>
      </c>
      <c r="C9" s="4">
        <v>645588</v>
      </c>
      <c r="D9" s="4">
        <v>7920528200</v>
      </c>
      <c r="E9" s="4">
        <v>6493156448</v>
      </c>
      <c r="F9" s="51">
        <v>1427371752</v>
      </c>
      <c r="G9" s="4">
        <v>2832578</v>
      </c>
      <c r="H9" s="4">
        <v>26249919570</v>
      </c>
      <c r="I9" s="4">
        <v>22410084980</v>
      </c>
      <c r="J9" s="51">
        <v>3839834590</v>
      </c>
    </row>
    <row r="10" spans="2:10" ht="26.25" customHeight="1" x14ac:dyDescent="0.45">
      <c r="B10" s="85" t="s">
        <v>114</v>
      </c>
      <c r="C10" s="4">
        <v>1795879</v>
      </c>
      <c r="D10" s="4">
        <v>6470005584</v>
      </c>
      <c r="E10" s="4">
        <v>5604265477</v>
      </c>
      <c r="F10" s="51">
        <v>865740107</v>
      </c>
      <c r="G10" s="4">
        <v>10274089</v>
      </c>
      <c r="H10" s="4">
        <v>32560149566</v>
      </c>
      <c r="I10" s="4">
        <v>29717562460</v>
      </c>
      <c r="J10" s="51">
        <v>2842587106</v>
      </c>
    </row>
    <row r="11" spans="2:10" ht="26.25" customHeight="1" x14ac:dyDescent="0.45">
      <c r="B11" s="85" t="s">
        <v>118</v>
      </c>
      <c r="C11" s="4">
        <v>798809</v>
      </c>
      <c r="D11" s="4">
        <v>12261667394</v>
      </c>
      <c r="E11" s="4">
        <v>11327132745</v>
      </c>
      <c r="F11" s="51">
        <v>934534649</v>
      </c>
      <c r="G11" s="4">
        <v>4583098</v>
      </c>
      <c r="H11" s="4">
        <v>47558231550</v>
      </c>
      <c r="I11" s="4">
        <v>45370523176</v>
      </c>
      <c r="J11" s="51">
        <v>2187708374</v>
      </c>
    </row>
    <row r="12" spans="2:10" ht="28.5" customHeight="1" x14ac:dyDescent="0.45">
      <c r="B12" s="85" t="s">
        <v>90</v>
      </c>
      <c r="C12" s="4">
        <v>0</v>
      </c>
      <c r="D12" s="4">
        <v>0</v>
      </c>
      <c r="E12" s="4">
        <v>0</v>
      </c>
      <c r="F12" s="51">
        <v>0</v>
      </c>
      <c r="G12" s="4">
        <v>16300</v>
      </c>
      <c r="H12" s="4">
        <v>10851532932</v>
      </c>
      <c r="I12" s="4">
        <v>10395754991</v>
      </c>
      <c r="J12" s="51">
        <v>455777941</v>
      </c>
    </row>
    <row r="13" spans="2:10" ht="31.5" customHeight="1" x14ac:dyDescent="0.45">
      <c r="B13" s="85" t="s">
        <v>91</v>
      </c>
      <c r="C13" s="4">
        <v>0</v>
      </c>
      <c r="D13" s="4">
        <v>0</v>
      </c>
      <c r="E13" s="4">
        <v>0</v>
      </c>
      <c r="F13" s="51">
        <v>0</v>
      </c>
      <c r="G13" s="4">
        <v>6501</v>
      </c>
      <c r="H13" s="4">
        <v>5508866660</v>
      </c>
      <c r="I13" s="4">
        <v>5331669271</v>
      </c>
      <c r="J13" s="51">
        <v>177197389</v>
      </c>
    </row>
    <row r="14" spans="2:10" ht="28.5" customHeight="1" x14ac:dyDescent="0.45">
      <c r="B14" s="85" t="s">
        <v>93</v>
      </c>
      <c r="C14" s="4">
        <v>0</v>
      </c>
      <c r="D14" s="4">
        <v>0</v>
      </c>
      <c r="E14" s="4">
        <v>0</v>
      </c>
      <c r="F14" s="51">
        <v>0</v>
      </c>
      <c r="G14" s="4">
        <v>4654</v>
      </c>
      <c r="H14" s="4">
        <v>3991909751</v>
      </c>
      <c r="I14" s="4">
        <v>3865620543</v>
      </c>
      <c r="J14" s="51">
        <v>126289208</v>
      </c>
    </row>
    <row r="15" spans="2:10" ht="30.75" customHeight="1" x14ac:dyDescent="0.45">
      <c r="B15" s="85" t="s">
        <v>89</v>
      </c>
      <c r="C15" s="4">
        <v>0</v>
      </c>
      <c r="D15" s="4">
        <v>0</v>
      </c>
      <c r="E15" s="4">
        <v>0</v>
      </c>
      <c r="F15" s="51">
        <v>0</v>
      </c>
      <c r="G15" s="4">
        <v>4535</v>
      </c>
      <c r="H15" s="4">
        <v>3616145420</v>
      </c>
      <c r="I15" s="4">
        <v>3607455835</v>
      </c>
      <c r="J15" s="51">
        <v>8689585</v>
      </c>
    </row>
    <row r="16" spans="2:10" ht="28.5" customHeight="1" x14ac:dyDescent="0.45">
      <c r="B16" s="85" t="s">
        <v>123</v>
      </c>
      <c r="C16" s="4">
        <v>0</v>
      </c>
      <c r="D16" s="4">
        <v>0</v>
      </c>
      <c r="E16" s="4">
        <v>0</v>
      </c>
      <c r="F16" s="51">
        <v>0</v>
      </c>
      <c r="G16" s="4">
        <v>4767</v>
      </c>
      <c r="H16" s="4">
        <v>80727347</v>
      </c>
      <c r="I16" s="4">
        <v>72553874</v>
      </c>
      <c r="J16" s="51">
        <v>8173473</v>
      </c>
    </row>
    <row r="17" spans="2:10" ht="28.5" customHeight="1" x14ac:dyDescent="0.45">
      <c r="B17" s="85" t="s">
        <v>92</v>
      </c>
      <c r="C17" s="4">
        <v>0</v>
      </c>
      <c r="D17" s="4">
        <v>0</v>
      </c>
      <c r="E17" s="4">
        <v>0</v>
      </c>
      <c r="F17" s="51">
        <v>0</v>
      </c>
      <c r="G17" s="4">
        <v>5</v>
      </c>
      <c r="H17" s="4">
        <v>3968373</v>
      </c>
      <c r="I17" s="4">
        <v>3837779</v>
      </c>
      <c r="J17" s="51">
        <v>130594</v>
      </c>
    </row>
    <row r="18" spans="2:10" ht="28.5" customHeight="1" x14ac:dyDescent="0.45">
      <c r="B18" s="85" t="s">
        <v>112</v>
      </c>
      <c r="C18" s="4">
        <v>0</v>
      </c>
      <c r="D18" s="4">
        <v>0</v>
      </c>
      <c r="E18" s="4">
        <v>0</v>
      </c>
      <c r="F18" s="51">
        <v>0</v>
      </c>
      <c r="G18" s="4">
        <v>454793</v>
      </c>
      <c r="H18" s="4">
        <v>645351267</v>
      </c>
      <c r="I18" s="4">
        <v>645351267</v>
      </c>
      <c r="J18" s="51">
        <v>0</v>
      </c>
    </row>
    <row r="19" spans="2:10" ht="27" customHeight="1" x14ac:dyDescent="0.45">
      <c r="B19" s="85" t="s">
        <v>113</v>
      </c>
      <c r="C19" s="4">
        <v>1015632</v>
      </c>
      <c r="D19" s="4">
        <v>4241279232</v>
      </c>
      <c r="E19" s="4">
        <v>5141859250</v>
      </c>
      <c r="F19" s="51">
        <v>-900580018</v>
      </c>
      <c r="G19" s="4">
        <v>1015632</v>
      </c>
      <c r="H19" s="4">
        <v>4241279232</v>
      </c>
      <c r="I19" s="4">
        <v>5141859250</v>
      </c>
      <c r="J19" s="51">
        <v>-900580018</v>
      </c>
    </row>
    <row r="20" spans="2:10" ht="28.5" customHeight="1" x14ac:dyDescent="0.45">
      <c r="B20" s="85" t="s">
        <v>124</v>
      </c>
      <c r="C20" s="4">
        <v>100000</v>
      </c>
      <c r="D20" s="4">
        <v>98937625000</v>
      </c>
      <c r="E20" s="4">
        <v>99062375000</v>
      </c>
      <c r="F20" s="51">
        <v>-124750000</v>
      </c>
      <c r="G20" s="4">
        <v>100000</v>
      </c>
      <c r="H20" s="4">
        <v>98937625000</v>
      </c>
      <c r="I20" s="4">
        <v>99062375000</v>
      </c>
      <c r="J20" s="51">
        <v>-124750000</v>
      </c>
    </row>
    <row r="21" spans="2:10" ht="36" customHeight="1" x14ac:dyDescent="0.55000000000000004">
      <c r="B21" s="167" t="s">
        <v>66</v>
      </c>
      <c r="C21" s="168"/>
      <c r="D21" s="17">
        <f>SUM(D7:D20)</f>
        <v>170664661594</v>
      </c>
      <c r="E21" s="17">
        <f>SUM(E7:E20)</f>
        <v>157596716952</v>
      </c>
      <c r="F21" s="18">
        <f>SUM(F7:F20)</f>
        <v>13067944642</v>
      </c>
      <c r="G21" s="24"/>
      <c r="H21" s="17">
        <f>SUM(H7:H20)</f>
        <v>643713698858</v>
      </c>
      <c r="I21" s="17">
        <f>SUM(I7:I20)</f>
        <v>584723657505</v>
      </c>
      <c r="J21" s="18">
        <f>SUM(J7:J20)</f>
        <v>58990041353</v>
      </c>
    </row>
    <row r="23" spans="2:10" x14ac:dyDescent="0.45">
      <c r="C23" s="10"/>
      <c r="G23" s="10"/>
    </row>
  </sheetData>
  <sortState ref="B7:J17">
    <sortCondition descending="1" ref="B7"/>
  </sortState>
  <mergeCells count="15">
    <mergeCell ref="B1:J1"/>
    <mergeCell ref="B2:J2"/>
    <mergeCell ref="B3:J3"/>
    <mergeCell ref="B21:C21"/>
    <mergeCell ref="I6"/>
    <mergeCell ref="J6"/>
    <mergeCell ref="G5:J5"/>
    <mergeCell ref="B5:B6"/>
    <mergeCell ref="C6"/>
    <mergeCell ref="D6"/>
    <mergeCell ref="E6"/>
    <mergeCell ref="F6"/>
    <mergeCell ref="C5:F5"/>
    <mergeCell ref="G6"/>
    <mergeCell ref="H6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L24"/>
  <sheetViews>
    <sheetView rightToLeft="1" view="pageBreakPreview" zoomScale="90" zoomScaleNormal="100" zoomScaleSheetLayoutView="90" workbookViewId="0">
      <selection activeCell="D11" sqref="D11"/>
    </sheetView>
  </sheetViews>
  <sheetFormatPr defaultRowHeight="18.75" x14ac:dyDescent="0.45"/>
  <cols>
    <col min="1" max="1" width="9.140625" style="1"/>
    <col min="2" max="2" width="26.28515625" style="1" customWidth="1"/>
    <col min="3" max="3" width="15" style="1" customWidth="1"/>
    <col min="4" max="4" width="18.140625" style="1" bestFit="1" customWidth="1"/>
    <col min="5" max="5" width="16.7109375" style="1" bestFit="1" customWidth="1"/>
    <col min="6" max="6" width="18.7109375" style="1" bestFit="1" customWidth="1"/>
    <col min="7" max="7" width="16.85546875" style="1" customWidth="1"/>
    <col min="8" max="8" width="15.42578125" style="1" customWidth="1"/>
    <col min="9" max="9" width="18.85546875" style="1" bestFit="1" customWidth="1"/>
    <col min="10" max="10" width="19.140625" style="1" customWidth="1"/>
    <col min="11" max="11" width="18.7109375" style="1" bestFit="1" customWidth="1"/>
    <col min="12" max="12" width="12" style="1" customWidth="1"/>
    <col min="13" max="13" width="5" style="1" customWidth="1"/>
    <col min="14" max="16384" width="9.140625" style="1"/>
  </cols>
  <sheetData>
    <row r="1" spans="2:12" ht="24" x14ac:dyDescent="0.45">
      <c r="B1" s="33"/>
      <c r="C1" s="170" t="s">
        <v>0</v>
      </c>
      <c r="D1" s="170"/>
      <c r="E1" s="170"/>
      <c r="F1" s="170"/>
      <c r="G1" s="170"/>
      <c r="H1" s="170"/>
      <c r="I1" s="170"/>
      <c r="J1" s="170"/>
      <c r="K1" s="170"/>
      <c r="L1" s="171"/>
    </row>
    <row r="2" spans="2:12" ht="24" x14ac:dyDescent="0.45">
      <c r="B2" s="34"/>
      <c r="C2" s="173" t="s">
        <v>44</v>
      </c>
      <c r="D2" s="173"/>
      <c r="E2" s="173"/>
      <c r="F2" s="173"/>
      <c r="G2" s="173"/>
      <c r="H2" s="173"/>
      <c r="I2" s="173"/>
      <c r="J2" s="173"/>
      <c r="K2" s="173"/>
      <c r="L2" s="174"/>
    </row>
    <row r="3" spans="2:12" ht="24" x14ac:dyDescent="0.45">
      <c r="B3" s="35" t="s">
        <v>80</v>
      </c>
      <c r="C3" s="176" t="s">
        <v>125</v>
      </c>
      <c r="D3" s="176"/>
      <c r="E3" s="176"/>
      <c r="F3" s="176"/>
      <c r="G3" s="176"/>
      <c r="H3" s="176"/>
      <c r="I3" s="176"/>
      <c r="J3" s="176"/>
      <c r="K3" s="176"/>
      <c r="L3" s="177"/>
    </row>
    <row r="4" spans="2:12" x14ac:dyDescent="0.45">
      <c r="B4" s="128" t="s">
        <v>2</v>
      </c>
      <c r="C4" s="178" t="s">
        <v>46</v>
      </c>
      <c r="D4" s="179"/>
      <c r="E4" s="179"/>
      <c r="F4" s="179"/>
      <c r="G4" s="179"/>
      <c r="H4" s="128" t="s">
        <v>47</v>
      </c>
      <c r="I4" s="128" t="s">
        <v>47</v>
      </c>
      <c r="J4" s="128" t="s">
        <v>47</v>
      </c>
      <c r="K4" s="128" t="s">
        <v>47</v>
      </c>
      <c r="L4" s="128" t="s">
        <v>47</v>
      </c>
    </row>
    <row r="5" spans="2:12" ht="73.5" customHeight="1" x14ac:dyDescent="0.45">
      <c r="B5" s="128" t="s">
        <v>2</v>
      </c>
      <c r="C5" s="128" t="s">
        <v>62</v>
      </c>
      <c r="D5" s="128" t="s">
        <v>63</v>
      </c>
      <c r="E5" s="128" t="s">
        <v>64</v>
      </c>
      <c r="F5" s="53" t="s">
        <v>88</v>
      </c>
      <c r="G5" s="157" t="s">
        <v>87</v>
      </c>
      <c r="H5" s="72" t="s">
        <v>62</v>
      </c>
      <c r="I5" s="128" t="s">
        <v>63</v>
      </c>
      <c r="J5" s="128" t="s">
        <v>64</v>
      </c>
      <c r="K5" s="20" t="s">
        <v>88</v>
      </c>
      <c r="L5" s="72" t="s">
        <v>87</v>
      </c>
    </row>
    <row r="6" spans="2:12" ht="32.25" customHeight="1" x14ac:dyDescent="0.45">
      <c r="B6" s="85" t="s">
        <v>116</v>
      </c>
      <c r="C6" s="4">
        <v>0</v>
      </c>
      <c r="D6" s="51">
        <v>60519501369</v>
      </c>
      <c r="E6" s="51">
        <v>6529130765</v>
      </c>
      <c r="F6" s="51">
        <v>67048632134</v>
      </c>
      <c r="G6" s="70">
        <f>F6/F14</f>
        <v>0.67994037914744221</v>
      </c>
      <c r="H6" s="4">
        <v>0</v>
      </c>
      <c r="I6" s="51">
        <v>153919073465</v>
      </c>
      <c r="J6" s="51">
        <v>11334681950</v>
      </c>
      <c r="K6" s="51">
        <v>165253755415</v>
      </c>
      <c r="L6" s="70">
        <f>K6/K14</f>
        <v>0.67571701117865157</v>
      </c>
    </row>
    <row r="7" spans="2:12" ht="27.75" customHeight="1" x14ac:dyDescent="0.45">
      <c r="B7" s="85" t="s">
        <v>117</v>
      </c>
      <c r="C7" s="4">
        <v>0</v>
      </c>
      <c r="D7" s="51">
        <v>21859183565</v>
      </c>
      <c r="E7" s="51">
        <v>4336497387</v>
      </c>
      <c r="F7" s="51">
        <v>26195680952</v>
      </c>
      <c r="G7" s="70">
        <f>F7/F14</f>
        <v>0.26565047893790206</v>
      </c>
      <c r="H7" s="4">
        <v>0</v>
      </c>
      <c r="I7" s="51">
        <v>24330343948</v>
      </c>
      <c r="J7" s="51">
        <v>39034301161</v>
      </c>
      <c r="K7" s="51">
        <v>63364645109</v>
      </c>
      <c r="L7" s="70">
        <f>K7/K14</f>
        <v>0.25909588862246818</v>
      </c>
    </row>
    <row r="8" spans="2:12" ht="28.5" customHeight="1" x14ac:dyDescent="0.45">
      <c r="B8" s="85" t="s">
        <v>115</v>
      </c>
      <c r="C8" s="4">
        <v>62615761</v>
      </c>
      <c r="D8" s="51">
        <v>7518548939</v>
      </c>
      <c r="E8" s="51">
        <v>1427371752</v>
      </c>
      <c r="F8" s="51">
        <v>9008536452</v>
      </c>
      <c r="G8" s="70">
        <f>F8/F14</f>
        <v>9.1355595122280558E-2</v>
      </c>
      <c r="H8" s="4">
        <v>62615761</v>
      </c>
      <c r="I8" s="51">
        <v>7776427352</v>
      </c>
      <c r="J8" s="51">
        <v>3839834590</v>
      </c>
      <c r="K8" s="51">
        <v>11678877703</v>
      </c>
      <c r="L8" s="70">
        <f>K8/K14</f>
        <v>4.7754535535812923E-2</v>
      </c>
    </row>
    <row r="9" spans="2:12" ht="28.5" customHeight="1" x14ac:dyDescent="0.45">
      <c r="B9" s="85" t="s">
        <v>118</v>
      </c>
      <c r="C9" s="4">
        <v>0</v>
      </c>
      <c r="D9" s="51">
        <v>-406206208</v>
      </c>
      <c r="E9" s="51">
        <v>934534649</v>
      </c>
      <c r="F9" s="51">
        <v>528328441</v>
      </c>
      <c r="G9" s="70">
        <f>F9/F14</f>
        <v>5.3577803014679629E-3</v>
      </c>
      <c r="H9" s="4">
        <v>0</v>
      </c>
      <c r="I9" s="51">
        <v>11176641</v>
      </c>
      <c r="J9" s="51">
        <v>2187708374</v>
      </c>
      <c r="K9" s="51">
        <v>2198885015</v>
      </c>
      <c r="L9" s="70">
        <f>K9/K14</f>
        <v>8.9911663824521881E-3</v>
      </c>
    </row>
    <row r="10" spans="2:12" ht="28.5" customHeight="1" x14ac:dyDescent="0.45">
      <c r="B10" s="85" t="s">
        <v>114</v>
      </c>
      <c r="C10" s="4">
        <v>15961286</v>
      </c>
      <c r="D10" s="51">
        <v>-434157168</v>
      </c>
      <c r="E10" s="51">
        <v>865740107</v>
      </c>
      <c r="F10" s="51">
        <v>447544225</v>
      </c>
      <c r="G10" s="70">
        <f>F10/F14</f>
        <v>4.5385473252248136E-3</v>
      </c>
      <c r="H10" s="4">
        <v>15961286</v>
      </c>
      <c r="I10" s="51">
        <v>98291556</v>
      </c>
      <c r="J10" s="51">
        <v>2842587106</v>
      </c>
      <c r="K10" s="51">
        <v>2956839948</v>
      </c>
      <c r="L10" s="70">
        <f>K10/K14</f>
        <v>1.2090418442707555E-2</v>
      </c>
    </row>
    <row r="11" spans="2:12" ht="28.5" customHeight="1" x14ac:dyDescent="0.45">
      <c r="B11" s="85" t="s">
        <v>113</v>
      </c>
      <c r="C11" s="4">
        <v>0</v>
      </c>
      <c r="D11" s="51">
        <v>-3718566714</v>
      </c>
      <c r="E11" s="51">
        <v>-900580018</v>
      </c>
      <c r="F11" s="51">
        <v>-4619146732</v>
      </c>
      <c r="G11" s="101">
        <f>F11/F14</f>
        <v>-4.6842780834317636E-2</v>
      </c>
      <c r="H11" s="4">
        <v>0</v>
      </c>
      <c r="I11" s="51">
        <v>0</v>
      </c>
      <c r="J11" s="51">
        <v>-900580018</v>
      </c>
      <c r="K11" s="51">
        <v>-900580018</v>
      </c>
      <c r="L11" s="70">
        <f>K11/K14</f>
        <v>-3.6824412042072091E-3</v>
      </c>
    </row>
    <row r="12" spans="2:12" ht="28.5" customHeight="1" x14ac:dyDescent="0.45">
      <c r="B12" s="85" t="s">
        <v>123</v>
      </c>
      <c r="C12" s="4">
        <v>0</v>
      </c>
      <c r="D12" s="51">
        <v>0</v>
      </c>
      <c r="E12" s="51">
        <v>0</v>
      </c>
      <c r="F12" s="51">
        <v>0</v>
      </c>
      <c r="G12" s="101">
        <f>F12/F14</f>
        <v>0</v>
      </c>
      <c r="H12" s="4">
        <v>0</v>
      </c>
      <c r="I12" s="51">
        <v>-3</v>
      </c>
      <c r="J12" s="51">
        <v>8173473</v>
      </c>
      <c r="K12" s="51">
        <v>8173470</v>
      </c>
      <c r="L12" s="70">
        <f>K12/K14</f>
        <v>3.3421042114829044E-5</v>
      </c>
    </row>
    <row r="13" spans="2:12" ht="28.5" customHeight="1" x14ac:dyDescent="0.45">
      <c r="B13" s="85" t="s">
        <v>112</v>
      </c>
      <c r="C13" s="4">
        <v>0</v>
      </c>
      <c r="D13" s="51">
        <v>0</v>
      </c>
      <c r="E13" s="51">
        <v>0</v>
      </c>
      <c r="F13" s="51">
        <v>0</v>
      </c>
      <c r="G13" s="70">
        <f>F13/F14</f>
        <v>0</v>
      </c>
      <c r="H13" s="4">
        <v>0</v>
      </c>
      <c r="I13" s="51">
        <v>0</v>
      </c>
      <c r="J13" s="51">
        <v>0</v>
      </c>
      <c r="K13" s="51">
        <v>0</v>
      </c>
      <c r="L13" s="70">
        <f>K13/K14</f>
        <v>0</v>
      </c>
    </row>
    <row r="14" spans="2:12" ht="27.75" customHeight="1" x14ac:dyDescent="0.45">
      <c r="B14" s="86" t="s">
        <v>77</v>
      </c>
      <c r="C14" s="18">
        <f t="shared" ref="C14:L14" si="0">SUM(C6:C13)</f>
        <v>78577047</v>
      </c>
      <c r="D14" s="18">
        <f t="shared" si="0"/>
        <v>85338303783</v>
      </c>
      <c r="E14" s="18">
        <f t="shared" si="0"/>
        <v>13192694642</v>
      </c>
      <c r="F14" s="18">
        <f t="shared" si="0"/>
        <v>98609575472</v>
      </c>
      <c r="G14" s="25">
        <f t="shared" si="0"/>
        <v>1</v>
      </c>
      <c r="H14" s="18">
        <f t="shared" si="0"/>
        <v>78577047</v>
      </c>
      <c r="I14" s="18">
        <f t="shared" si="0"/>
        <v>186135312959</v>
      </c>
      <c r="J14" s="18">
        <f t="shared" si="0"/>
        <v>58346706636</v>
      </c>
      <c r="K14" s="18">
        <f t="shared" si="0"/>
        <v>244560596642</v>
      </c>
      <c r="L14" s="25">
        <f t="shared" si="0"/>
        <v>1</v>
      </c>
    </row>
    <row r="15" spans="2:12" hidden="1" x14ac:dyDescent="0.45">
      <c r="B15" s="180" t="s">
        <v>79</v>
      </c>
      <c r="C15" s="180"/>
      <c r="D15" s="180"/>
      <c r="E15" s="180"/>
      <c r="F15" s="180"/>
      <c r="G15" s="180"/>
      <c r="H15" s="180"/>
      <c r="I15" s="180"/>
      <c r="J15" s="180"/>
      <c r="K15" s="180"/>
      <c r="L15" s="180"/>
    </row>
    <row r="16" spans="2:12" hidden="1" x14ac:dyDescent="0.45"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</row>
    <row r="17" spans="5:9" x14ac:dyDescent="0.45">
      <c r="E17" s="23"/>
      <c r="F17" s="21"/>
      <c r="G17" s="52"/>
      <c r="H17" s="10"/>
    </row>
    <row r="18" spans="5:9" x14ac:dyDescent="0.45">
      <c r="E18" s="23"/>
      <c r="F18" s="21"/>
      <c r="G18" s="22"/>
      <c r="I18" s="10"/>
    </row>
    <row r="19" spans="5:9" x14ac:dyDescent="0.45">
      <c r="E19" s="23"/>
      <c r="F19" s="21"/>
      <c r="G19" s="21"/>
    </row>
    <row r="20" spans="5:9" x14ac:dyDescent="0.45">
      <c r="E20" s="23"/>
      <c r="F20" s="21"/>
      <c r="G20" s="22"/>
    </row>
    <row r="21" spans="5:9" x14ac:dyDescent="0.45">
      <c r="E21" s="23"/>
      <c r="F21" s="21"/>
      <c r="G21" s="22"/>
      <c r="I21" s="15"/>
    </row>
    <row r="22" spans="5:9" x14ac:dyDescent="0.45">
      <c r="E22" s="23"/>
      <c r="F22" s="21"/>
      <c r="G22" s="22"/>
    </row>
    <row r="23" spans="5:9" x14ac:dyDescent="0.45">
      <c r="E23" s="23"/>
      <c r="F23" s="21"/>
      <c r="G23" s="21"/>
    </row>
    <row r="24" spans="5:9" x14ac:dyDescent="0.45">
      <c r="F24" s="15"/>
    </row>
  </sheetData>
  <mergeCells count="13">
    <mergeCell ref="C1:L1"/>
    <mergeCell ref="C2:L2"/>
    <mergeCell ref="C3:L3"/>
    <mergeCell ref="C4:G4"/>
    <mergeCell ref="B15:L16"/>
    <mergeCell ref="B4:B5"/>
    <mergeCell ref="C5"/>
    <mergeCell ref="D5"/>
    <mergeCell ref="E5"/>
    <mergeCell ref="H4:L4"/>
    <mergeCell ref="G5"/>
    <mergeCell ref="I5"/>
    <mergeCell ref="J5"/>
  </mergeCells>
  <printOptions horizontalCentered="1" verticalCentered="1"/>
  <pageMargins left="0.7" right="0.7" top="0.75" bottom="0.75" header="0.3" footer="0.3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rightToLeft="1" view="pageBreakPreview" topLeftCell="A3" zoomScale="110" zoomScaleNormal="100" zoomScaleSheetLayoutView="110" workbookViewId="0">
      <selection activeCell="D13" sqref="D13"/>
    </sheetView>
  </sheetViews>
  <sheetFormatPr defaultRowHeight="18.75" x14ac:dyDescent="0.45"/>
  <cols>
    <col min="1" max="1" width="9.140625" style="1"/>
    <col min="2" max="2" width="27.85546875" style="1" customWidth="1"/>
    <col min="3" max="3" width="15.42578125" style="1" customWidth="1"/>
    <col min="4" max="4" width="17.5703125" style="1" customWidth="1"/>
    <col min="5" max="5" width="17.85546875" style="1" customWidth="1"/>
    <col min="6" max="6" width="15.85546875" style="1" customWidth="1"/>
    <col min="7" max="7" width="18.42578125" style="1" bestFit="1" customWidth="1"/>
    <col min="8" max="8" width="17.140625" style="1" customWidth="1"/>
    <col min="9" max="9" width="16.5703125" style="1" customWidth="1"/>
    <col min="10" max="10" width="19" style="1" customWidth="1"/>
    <col min="11" max="11" width="9.140625" style="1" customWidth="1"/>
    <col min="12" max="16384" width="9.140625" style="1"/>
  </cols>
  <sheetData>
    <row r="1" spans="2:10" ht="24" x14ac:dyDescent="0.45">
      <c r="B1" s="33"/>
      <c r="C1" s="170" t="s">
        <v>0</v>
      </c>
      <c r="D1" s="170"/>
      <c r="E1" s="170"/>
      <c r="F1" s="170"/>
      <c r="G1" s="170"/>
      <c r="H1" s="170"/>
      <c r="I1" s="170"/>
      <c r="J1" s="171"/>
    </row>
    <row r="2" spans="2:10" ht="24" x14ac:dyDescent="0.45">
      <c r="B2" s="34"/>
      <c r="C2" s="173" t="s">
        <v>44</v>
      </c>
      <c r="D2" s="173"/>
      <c r="E2" s="173"/>
      <c r="F2" s="173"/>
      <c r="G2" s="173"/>
      <c r="H2" s="173"/>
      <c r="I2" s="173"/>
      <c r="J2" s="174"/>
    </row>
    <row r="3" spans="2:10" ht="24" x14ac:dyDescent="0.45">
      <c r="B3" s="36" t="s">
        <v>81</v>
      </c>
      <c r="C3" s="176" t="s">
        <v>125</v>
      </c>
      <c r="D3" s="176"/>
      <c r="E3" s="176"/>
      <c r="F3" s="176"/>
      <c r="G3" s="176"/>
      <c r="H3" s="176"/>
      <c r="I3" s="176"/>
      <c r="J3" s="177"/>
    </row>
    <row r="4" spans="2:10" x14ac:dyDescent="0.45">
      <c r="B4" s="128" t="s">
        <v>48</v>
      </c>
      <c r="C4" s="128" t="s">
        <v>46</v>
      </c>
      <c r="D4" s="128" t="s">
        <v>46</v>
      </c>
      <c r="E4" s="128" t="s">
        <v>46</v>
      </c>
      <c r="F4" s="128" t="s">
        <v>46</v>
      </c>
      <c r="G4" s="128" t="s">
        <v>47</v>
      </c>
      <c r="H4" s="128" t="s">
        <v>47</v>
      </c>
      <c r="I4" s="128" t="s">
        <v>47</v>
      </c>
      <c r="J4" s="128" t="s">
        <v>47</v>
      </c>
    </row>
    <row r="5" spans="2:10" x14ac:dyDescent="0.45">
      <c r="B5" s="128" t="s">
        <v>48</v>
      </c>
      <c r="C5" s="128" t="s">
        <v>65</v>
      </c>
      <c r="D5" s="128" t="s">
        <v>63</v>
      </c>
      <c r="E5" s="128" t="s">
        <v>64</v>
      </c>
      <c r="F5" s="128" t="s">
        <v>66</v>
      </c>
      <c r="G5" s="128" t="s">
        <v>65</v>
      </c>
      <c r="H5" s="128" t="s">
        <v>63</v>
      </c>
      <c r="I5" s="128" t="s">
        <v>64</v>
      </c>
      <c r="J5" s="128" t="s">
        <v>66</v>
      </c>
    </row>
    <row r="6" spans="2:10" ht="24.75" customHeight="1" x14ac:dyDescent="0.45">
      <c r="B6" s="67" t="s">
        <v>90</v>
      </c>
      <c r="C6" s="68">
        <v>0</v>
      </c>
      <c r="D6" s="68">
        <v>60444546</v>
      </c>
      <c r="E6" s="68">
        <v>0</v>
      </c>
      <c r="F6" s="68">
        <v>60444546</v>
      </c>
      <c r="G6" s="68">
        <v>0</v>
      </c>
      <c r="H6" s="68">
        <v>263544708</v>
      </c>
      <c r="I6" s="68">
        <v>455777941</v>
      </c>
      <c r="J6" s="68">
        <v>719322649</v>
      </c>
    </row>
    <row r="7" spans="2:10" ht="23.25" customHeight="1" x14ac:dyDescent="0.45">
      <c r="B7" s="67" t="s">
        <v>91</v>
      </c>
      <c r="C7" s="68">
        <v>0</v>
      </c>
      <c r="D7" s="68">
        <v>35542212</v>
      </c>
      <c r="E7" s="68">
        <v>0</v>
      </c>
      <c r="F7" s="68">
        <v>35542212</v>
      </c>
      <c r="G7" s="68">
        <v>0</v>
      </c>
      <c r="H7" s="68">
        <v>317042929</v>
      </c>
      <c r="I7" s="68">
        <v>177197389</v>
      </c>
      <c r="J7" s="68">
        <v>494240318</v>
      </c>
    </row>
    <row r="8" spans="2:10" s="7" customFormat="1" ht="29.25" customHeight="1" x14ac:dyDescent="0.25">
      <c r="B8" s="67" t="s">
        <v>93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126289208</v>
      </c>
      <c r="J8" s="68">
        <v>126289208</v>
      </c>
    </row>
    <row r="9" spans="2:10" ht="24.75" customHeight="1" x14ac:dyDescent="0.45">
      <c r="B9" s="67" t="s">
        <v>124</v>
      </c>
      <c r="C9" s="68">
        <v>47348069</v>
      </c>
      <c r="D9" s="68">
        <v>134150000</v>
      </c>
      <c r="E9" s="51">
        <v>-124750000</v>
      </c>
      <c r="F9" s="68">
        <v>56748069</v>
      </c>
      <c r="G9" s="68">
        <v>141892901</v>
      </c>
      <c r="H9" s="68">
        <v>0</v>
      </c>
      <c r="I9" s="51">
        <v>-124750000</v>
      </c>
      <c r="J9" s="68">
        <v>17142901</v>
      </c>
    </row>
    <row r="10" spans="2:10" ht="23.25" customHeight="1" x14ac:dyDescent="0.45">
      <c r="B10" s="67" t="s">
        <v>89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8689585</v>
      </c>
      <c r="J10" s="68">
        <v>8689585</v>
      </c>
    </row>
    <row r="11" spans="2:10" ht="23.25" customHeight="1" x14ac:dyDescent="0.45">
      <c r="B11" s="67" t="s">
        <v>92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130594</v>
      </c>
      <c r="J11" s="68">
        <v>130594</v>
      </c>
    </row>
    <row r="12" spans="2:10" ht="24" x14ac:dyDescent="0.45">
      <c r="B12" s="5" t="s">
        <v>66</v>
      </c>
      <c r="C12" s="114">
        <f t="shared" ref="C12:J12" si="0">SUM(C6:C11)</f>
        <v>47348069</v>
      </c>
      <c r="D12" s="68">
        <f t="shared" si="0"/>
        <v>230136758</v>
      </c>
      <c r="E12" s="51">
        <f t="shared" si="0"/>
        <v>-124750000</v>
      </c>
      <c r="F12" s="68">
        <f t="shared" si="0"/>
        <v>152734827</v>
      </c>
      <c r="G12" s="114">
        <f t="shared" si="0"/>
        <v>141892901</v>
      </c>
      <c r="H12" s="68">
        <f t="shared" si="0"/>
        <v>580587637</v>
      </c>
      <c r="I12" s="68">
        <f t="shared" si="0"/>
        <v>643334717</v>
      </c>
      <c r="J12" s="68">
        <f t="shared" si="0"/>
        <v>1365815255</v>
      </c>
    </row>
    <row r="13" spans="2:10" x14ac:dyDescent="0.45">
      <c r="D13" s="12"/>
    </row>
    <row r="15" spans="2:10" x14ac:dyDescent="0.45">
      <c r="F15" s="12"/>
      <c r="I15" s="12"/>
    </row>
  </sheetData>
  <sortState ref="B6:J10">
    <sortCondition ref="B6"/>
  </sortState>
  <mergeCells count="14">
    <mergeCell ref="C1:J1"/>
    <mergeCell ref="C2:J2"/>
    <mergeCell ref="C3:J3"/>
    <mergeCell ref="I5"/>
    <mergeCell ref="J5"/>
    <mergeCell ref="G4:J4"/>
    <mergeCell ref="G5"/>
    <mergeCell ref="H5"/>
    <mergeCell ref="B4:B5"/>
    <mergeCell ref="C5"/>
    <mergeCell ref="D5"/>
    <mergeCell ref="E5"/>
    <mergeCell ref="F5"/>
    <mergeCell ref="C4:F4"/>
  </mergeCells>
  <pageMargins left="0.7" right="0.7" top="0.75" bottom="0.75" header="0.3" footer="0.3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G12"/>
  <sheetViews>
    <sheetView rightToLeft="1" view="pageBreakPreview" zoomScaleNormal="100" zoomScaleSheetLayoutView="100" workbookViewId="0">
      <selection activeCell="E14" sqref="E14"/>
    </sheetView>
  </sheetViews>
  <sheetFormatPr defaultRowHeight="18.75" x14ac:dyDescent="0.45"/>
  <cols>
    <col min="1" max="1" width="9.140625" style="1"/>
    <col min="2" max="2" width="26" style="1" customWidth="1"/>
    <col min="3" max="3" width="17.7109375" style="1" customWidth="1"/>
    <col min="4" max="4" width="25.42578125" style="1" bestFit="1" customWidth="1"/>
    <col min="5" max="5" width="23" style="1" bestFit="1" customWidth="1"/>
    <col min="6" max="6" width="24.5703125" style="1" bestFit="1" customWidth="1"/>
    <col min="7" max="7" width="25.28515625" style="1" bestFit="1" customWidth="1"/>
    <col min="8" max="8" width="9.140625" style="1" customWidth="1"/>
    <col min="9" max="16384" width="9.140625" style="1"/>
  </cols>
  <sheetData>
    <row r="1" spans="2:7" ht="24" x14ac:dyDescent="0.45">
      <c r="B1" s="33"/>
      <c r="C1" s="170" t="s">
        <v>0</v>
      </c>
      <c r="D1" s="170"/>
      <c r="E1" s="170"/>
      <c r="F1" s="170"/>
      <c r="G1" s="171"/>
    </row>
    <row r="2" spans="2:7" ht="24" x14ac:dyDescent="0.45">
      <c r="B2" s="34"/>
      <c r="C2" s="173" t="s">
        <v>44</v>
      </c>
      <c r="D2" s="173"/>
      <c r="E2" s="173"/>
      <c r="F2" s="173"/>
      <c r="G2" s="174"/>
    </row>
    <row r="3" spans="2:7" ht="24" x14ac:dyDescent="0.45">
      <c r="B3" s="36" t="s">
        <v>81</v>
      </c>
      <c r="C3" s="176" t="s">
        <v>125</v>
      </c>
      <c r="D3" s="176"/>
      <c r="E3" s="176"/>
      <c r="F3" s="176"/>
      <c r="G3" s="177"/>
    </row>
    <row r="4" spans="2:7" x14ac:dyDescent="0.45">
      <c r="B4" s="128" t="s">
        <v>67</v>
      </c>
      <c r="C4" s="128" t="s">
        <v>67</v>
      </c>
      <c r="D4" s="128" t="s">
        <v>46</v>
      </c>
      <c r="E4" s="128" t="s">
        <v>46</v>
      </c>
      <c r="F4" s="128" t="s">
        <v>47</v>
      </c>
      <c r="G4" s="128" t="s">
        <v>47</v>
      </c>
    </row>
    <row r="5" spans="2:7" x14ac:dyDescent="0.45">
      <c r="B5" s="128" t="s">
        <v>68</v>
      </c>
      <c r="C5" s="128" t="s">
        <v>37</v>
      </c>
      <c r="D5" s="128" t="s">
        <v>69</v>
      </c>
      <c r="E5" s="128" t="s">
        <v>70</v>
      </c>
      <c r="F5" s="128" t="s">
        <v>69</v>
      </c>
      <c r="G5" s="128" t="s">
        <v>70</v>
      </c>
    </row>
    <row r="6" spans="2:7" ht="32.25" customHeight="1" x14ac:dyDescent="0.45">
      <c r="B6" s="3" t="s">
        <v>43</v>
      </c>
      <c r="C6" s="66">
        <v>1349301287911</v>
      </c>
      <c r="D6" s="4">
        <v>134918530</v>
      </c>
      <c r="E6" s="29">
        <f>D6/64737520501</f>
        <v>2.0840855342600883E-3</v>
      </c>
      <c r="F6" s="4">
        <v>943710633</v>
      </c>
      <c r="G6" s="48">
        <f>F6/231863328125</f>
        <v>4.0701159628452992E-3</v>
      </c>
    </row>
    <row r="7" spans="2:7" ht="29.25" customHeight="1" x14ac:dyDescent="0.45">
      <c r="B7" s="182" t="s">
        <v>66</v>
      </c>
      <c r="C7" s="183"/>
      <c r="D7" s="109">
        <f>SUM(D6:D6)</f>
        <v>134918530</v>
      </c>
      <c r="E7" s="110">
        <f>SUM(E6:E6)</f>
        <v>2.0840855342600883E-3</v>
      </c>
      <c r="F7" s="109">
        <f>SUM(F6:F6)</f>
        <v>943710633</v>
      </c>
      <c r="G7" s="110">
        <f>SUM(G6:G6)</f>
        <v>4.0701159628452992E-3</v>
      </c>
    </row>
    <row r="8" spans="2:7" x14ac:dyDescent="0.45">
      <c r="F8" s="83"/>
    </row>
    <row r="10" spans="2:7" x14ac:dyDescent="0.45">
      <c r="D10" s="11"/>
      <c r="E10" s="98"/>
      <c r="F10" s="11"/>
      <c r="G10" s="11"/>
    </row>
    <row r="11" spans="2:7" x14ac:dyDescent="0.45">
      <c r="D11" s="102"/>
      <c r="E11" s="102"/>
      <c r="F11" s="103"/>
      <c r="G11" s="11"/>
    </row>
    <row r="12" spans="2:7" x14ac:dyDescent="0.45">
      <c r="G12" s="49"/>
    </row>
  </sheetData>
  <mergeCells count="13">
    <mergeCell ref="C1:G1"/>
    <mergeCell ref="C2:G2"/>
    <mergeCell ref="C3:G3"/>
    <mergeCell ref="B7:C7"/>
    <mergeCell ref="B5"/>
    <mergeCell ref="C5"/>
    <mergeCell ref="B4:C4"/>
    <mergeCell ref="D5"/>
    <mergeCell ref="E5"/>
    <mergeCell ref="D4:E4"/>
    <mergeCell ref="F5"/>
    <mergeCell ref="G5"/>
    <mergeCell ref="F4:G4"/>
  </mergeCells>
  <pageMargins left="0.7" right="0.7" top="0.75" bottom="0.75" header="0.3" footer="0.3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rightToLeft="1" view="pageBreakPreview" zoomScale="110" zoomScaleNormal="100" zoomScaleSheetLayoutView="110" workbookViewId="0">
      <selection activeCell="C11" sqref="C11"/>
    </sheetView>
  </sheetViews>
  <sheetFormatPr defaultRowHeight="18.75" x14ac:dyDescent="0.45"/>
  <cols>
    <col min="1" max="1" width="41.140625" style="1" customWidth="1"/>
    <col min="2" max="2" width="20.5703125" style="1" customWidth="1"/>
    <col min="3" max="3" width="22.5703125" style="1" customWidth="1"/>
    <col min="4" max="4" width="9.140625" style="1" customWidth="1"/>
    <col min="5" max="16384" width="9.140625" style="1"/>
  </cols>
  <sheetData>
    <row r="1" spans="1:3" ht="21" x14ac:dyDescent="0.45">
      <c r="A1" s="184" t="s">
        <v>0</v>
      </c>
      <c r="B1" s="184"/>
      <c r="C1" s="185"/>
    </row>
    <row r="2" spans="1:3" ht="21" x14ac:dyDescent="0.45">
      <c r="A2" s="184" t="s">
        <v>44</v>
      </c>
      <c r="B2" s="184"/>
      <c r="C2" s="185"/>
    </row>
    <row r="3" spans="1:3" ht="21" x14ac:dyDescent="0.45">
      <c r="A3" s="186" t="s">
        <v>125</v>
      </c>
      <c r="B3" s="186"/>
      <c r="C3" s="187"/>
    </row>
    <row r="4" spans="1:3" ht="21" x14ac:dyDescent="0.45">
      <c r="A4" s="43" t="s">
        <v>81</v>
      </c>
      <c r="B4" s="41"/>
      <c r="C4" s="42"/>
    </row>
    <row r="5" spans="1:3" x14ac:dyDescent="0.45">
      <c r="A5" s="128" t="s">
        <v>71</v>
      </c>
      <c r="B5" s="128" t="s">
        <v>46</v>
      </c>
      <c r="C5" s="128" t="s">
        <v>126</v>
      </c>
    </row>
    <row r="6" spans="1:3" x14ac:dyDescent="0.45">
      <c r="A6" s="128" t="s">
        <v>71</v>
      </c>
      <c r="B6" s="128" t="s">
        <v>40</v>
      </c>
      <c r="C6" s="128" t="s">
        <v>40</v>
      </c>
    </row>
    <row r="7" spans="1:3" x14ac:dyDescent="0.45">
      <c r="A7" s="2" t="s">
        <v>109</v>
      </c>
      <c r="B7" s="4">
        <v>204440</v>
      </c>
      <c r="C7" s="4">
        <v>343322358</v>
      </c>
    </row>
    <row r="8" spans="1:3" x14ac:dyDescent="0.45">
      <c r="A8" s="2" t="s">
        <v>73</v>
      </c>
      <c r="B8" s="4">
        <v>0</v>
      </c>
      <c r="C8" s="4">
        <v>5384130</v>
      </c>
    </row>
    <row r="9" spans="1:3" x14ac:dyDescent="0.45">
      <c r="A9" s="2" t="s">
        <v>72</v>
      </c>
      <c r="B9" s="4">
        <v>0</v>
      </c>
      <c r="C9" s="4">
        <v>0</v>
      </c>
    </row>
    <row r="10" spans="1:3" ht="21" x14ac:dyDescent="0.45">
      <c r="A10" s="18" t="s">
        <v>66</v>
      </c>
      <c r="B10" s="17">
        <f>SUM(B7:B9)</f>
        <v>204440</v>
      </c>
      <c r="C10" s="17">
        <f>SUM(C7:C9)</f>
        <v>348706488</v>
      </c>
    </row>
  </sheetData>
  <mergeCells count="8">
    <mergeCell ref="A1:C1"/>
    <mergeCell ref="A2:C2"/>
    <mergeCell ref="A3:C3"/>
    <mergeCell ref="A5:A6"/>
    <mergeCell ref="B6"/>
    <mergeCell ref="B5"/>
    <mergeCell ref="C6"/>
    <mergeCell ref="C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H13"/>
  <sheetViews>
    <sheetView rightToLeft="1" tabSelected="1" view="pageBreakPreview" zoomScale="120" zoomScaleNormal="110" zoomScaleSheetLayoutView="120" workbookViewId="0">
      <selection activeCell="E12" sqref="E12"/>
    </sheetView>
  </sheetViews>
  <sheetFormatPr defaultRowHeight="18.75" x14ac:dyDescent="0.45"/>
  <cols>
    <col min="1" max="1" width="9.140625" style="1"/>
    <col min="2" max="2" width="21.5703125" style="1" bestFit="1" customWidth="1"/>
    <col min="3" max="3" width="7" style="1" bestFit="1" customWidth="1"/>
    <col min="4" max="4" width="21.42578125" style="1" customWidth="1"/>
    <col min="5" max="5" width="23.5703125" style="1" bestFit="1" customWidth="1"/>
    <col min="6" max="6" width="9.140625" style="1" customWidth="1"/>
    <col min="7" max="7" width="9.140625" style="1"/>
    <col min="8" max="8" width="25.28515625" style="1" customWidth="1"/>
    <col min="9" max="16384" width="9.140625" style="1"/>
  </cols>
  <sheetData>
    <row r="1" spans="2:8" ht="24" customHeight="1" x14ac:dyDescent="0.45">
      <c r="B1" s="188" t="s">
        <v>0</v>
      </c>
      <c r="C1" s="189"/>
      <c r="D1" s="189"/>
      <c r="E1" s="190"/>
    </row>
    <row r="2" spans="2:8" ht="24" customHeight="1" x14ac:dyDescent="0.45">
      <c r="B2" s="191" t="s">
        <v>44</v>
      </c>
      <c r="C2" s="192"/>
      <c r="D2" s="192"/>
      <c r="E2" s="193"/>
    </row>
    <row r="3" spans="2:8" ht="24" customHeight="1" x14ac:dyDescent="0.45">
      <c r="B3" s="194" t="s">
        <v>125</v>
      </c>
      <c r="C3" s="176"/>
      <c r="D3" s="176"/>
      <c r="E3" s="195"/>
    </row>
    <row r="4" spans="2:8" ht="24" customHeight="1" x14ac:dyDescent="0.45">
      <c r="B4" s="63" t="s">
        <v>81</v>
      </c>
      <c r="C4" s="43"/>
      <c r="D4" s="44"/>
      <c r="E4" s="64"/>
    </row>
    <row r="5" spans="2:8" x14ac:dyDescent="0.45">
      <c r="B5" s="197" t="s">
        <v>48</v>
      </c>
      <c r="C5" s="71" t="s">
        <v>82</v>
      </c>
      <c r="D5" s="128" t="s">
        <v>40</v>
      </c>
      <c r="E5" s="130" t="s">
        <v>12</v>
      </c>
    </row>
    <row r="6" spans="2:8" x14ac:dyDescent="0.45">
      <c r="B6" s="65" t="s">
        <v>74</v>
      </c>
      <c r="C6" s="16" t="s">
        <v>83</v>
      </c>
      <c r="D6" s="4">
        <v>98609575472</v>
      </c>
      <c r="E6" s="88">
        <f>ABS(D6)/584643084974</f>
        <v>0.1686662820554618</v>
      </c>
      <c r="H6" s="100"/>
    </row>
    <row r="7" spans="2:8" x14ac:dyDescent="0.45">
      <c r="B7" s="65" t="s">
        <v>75</v>
      </c>
      <c r="C7" s="16" t="s">
        <v>84</v>
      </c>
      <c r="D7" s="4">
        <v>152734827</v>
      </c>
      <c r="E7" s="88">
        <f>ABS(D7)/584643084974</f>
        <v>2.6124456258093322E-4</v>
      </c>
      <c r="H7" s="92"/>
    </row>
    <row r="8" spans="2:8" ht="19.5" thickBot="1" x14ac:dyDescent="0.5">
      <c r="B8" s="75" t="s">
        <v>76</v>
      </c>
      <c r="C8" s="84" t="s">
        <v>85</v>
      </c>
      <c r="D8" s="76">
        <v>134918530</v>
      </c>
      <c r="E8" s="89">
        <f>ABS(D8)/584643084974</f>
        <v>2.3077076162801111E-4</v>
      </c>
      <c r="H8" s="10"/>
    </row>
    <row r="9" spans="2:8" ht="19.5" thickBot="1" x14ac:dyDescent="0.5">
      <c r="B9" s="198" t="s">
        <v>66</v>
      </c>
      <c r="C9" s="199"/>
      <c r="D9" s="94">
        <f>SUM(D6:D8)</f>
        <v>98897228829</v>
      </c>
      <c r="E9" s="93">
        <f>SUM(E6:E8)</f>
        <v>0.16915829737967072</v>
      </c>
    </row>
    <row r="10" spans="2:8" x14ac:dyDescent="0.45">
      <c r="B10" s="196" t="s">
        <v>137</v>
      </c>
      <c r="C10" s="196"/>
      <c r="D10" s="196"/>
      <c r="E10" s="196"/>
    </row>
    <row r="12" spans="2:8" x14ac:dyDescent="0.45">
      <c r="D12" s="10"/>
      <c r="E12" s="10"/>
    </row>
    <row r="13" spans="2:8" x14ac:dyDescent="0.45">
      <c r="D13" s="15"/>
    </row>
  </sheetData>
  <mergeCells count="8">
    <mergeCell ref="B1:E1"/>
    <mergeCell ref="B2:E2"/>
    <mergeCell ref="B3:E3"/>
    <mergeCell ref="B10:E10"/>
    <mergeCell ref="B5"/>
    <mergeCell ref="D5"/>
    <mergeCell ref="E5"/>
    <mergeCell ref="B9:C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rightToLeft="1" view="pageBreakPreview" zoomScale="90" zoomScaleNormal="100" zoomScaleSheetLayoutView="90" workbookViewId="0">
      <selection activeCell="D16" sqref="D16"/>
    </sheetView>
  </sheetViews>
  <sheetFormatPr defaultRowHeight="18.75" x14ac:dyDescent="0.45"/>
  <cols>
    <col min="1" max="1" width="9.140625" style="1"/>
    <col min="2" max="2" width="9.42578125" style="1" bestFit="1" customWidth="1"/>
    <col min="3" max="3" width="12.42578125" style="1" bestFit="1" customWidth="1"/>
    <col min="4" max="4" width="9.5703125" style="1" bestFit="1" customWidth="1"/>
    <col min="5" max="6" width="9.140625" style="1" customWidth="1"/>
    <col min="7" max="7" width="12.42578125" style="1" bestFit="1" customWidth="1"/>
    <col min="8" max="11" width="9.140625" style="1" customWidth="1"/>
    <col min="12" max="16384" width="9.140625" style="1"/>
  </cols>
  <sheetData>
    <row r="1" spans="2:10" ht="24" x14ac:dyDescent="0.45">
      <c r="B1" s="58"/>
      <c r="C1" s="131" t="s">
        <v>0</v>
      </c>
      <c r="D1" s="131"/>
      <c r="E1" s="131"/>
      <c r="F1" s="131"/>
      <c r="G1" s="131"/>
      <c r="H1" s="131"/>
      <c r="I1" s="131"/>
      <c r="J1" s="132"/>
    </row>
    <row r="2" spans="2:10" ht="24" x14ac:dyDescent="0.45">
      <c r="B2" s="59"/>
      <c r="C2" s="133" t="s">
        <v>1</v>
      </c>
      <c r="D2" s="133"/>
      <c r="E2" s="133"/>
      <c r="F2" s="133"/>
      <c r="G2" s="133"/>
      <c r="H2" s="133"/>
      <c r="I2" s="133"/>
      <c r="J2" s="134"/>
    </row>
    <row r="3" spans="2:10" ht="24.75" thickBot="1" x14ac:dyDescent="0.5">
      <c r="B3" s="56" t="s">
        <v>80</v>
      </c>
      <c r="C3" s="133" t="s">
        <v>125</v>
      </c>
      <c r="D3" s="133"/>
      <c r="E3" s="133"/>
      <c r="F3" s="133"/>
      <c r="G3" s="133"/>
      <c r="H3" s="133"/>
      <c r="I3" s="133"/>
      <c r="J3" s="134"/>
    </row>
    <row r="4" spans="2:10" x14ac:dyDescent="0.45">
      <c r="B4" s="135" t="s">
        <v>2</v>
      </c>
      <c r="C4" s="138" t="s">
        <v>111</v>
      </c>
      <c r="D4" s="138" t="s">
        <v>3</v>
      </c>
      <c r="E4" s="138" t="s">
        <v>3</v>
      </c>
      <c r="F4" s="138" t="s">
        <v>3</v>
      </c>
      <c r="G4" s="138" t="s">
        <v>126</v>
      </c>
      <c r="H4" s="138" t="s">
        <v>5</v>
      </c>
      <c r="I4" s="138" t="s">
        <v>5</v>
      </c>
      <c r="J4" s="140" t="s">
        <v>5</v>
      </c>
    </row>
    <row r="5" spans="2:10" x14ac:dyDescent="0.45">
      <c r="B5" s="136" t="s">
        <v>2</v>
      </c>
      <c r="C5" s="137" t="s">
        <v>14</v>
      </c>
      <c r="D5" s="137" t="s">
        <v>15</v>
      </c>
      <c r="E5" s="137" t="s">
        <v>16</v>
      </c>
      <c r="F5" s="137" t="s">
        <v>17</v>
      </c>
      <c r="G5" s="137" t="s">
        <v>14</v>
      </c>
      <c r="H5" s="137" t="s">
        <v>15</v>
      </c>
      <c r="I5" s="137" t="s">
        <v>16</v>
      </c>
      <c r="J5" s="139" t="s">
        <v>17</v>
      </c>
    </row>
    <row r="6" spans="2:10" ht="21.75" customHeight="1" thickBot="1" x14ac:dyDescent="0.5">
      <c r="B6" s="60" t="s">
        <v>78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2">
        <v>0</v>
      </c>
    </row>
  </sheetData>
  <mergeCells count="14">
    <mergeCell ref="C1:J1"/>
    <mergeCell ref="C2:J2"/>
    <mergeCell ref="B4:B5"/>
    <mergeCell ref="C5"/>
    <mergeCell ref="D5"/>
    <mergeCell ref="E5"/>
    <mergeCell ref="F5"/>
    <mergeCell ref="C4:F4"/>
    <mergeCell ref="C3:J3"/>
    <mergeCell ref="G5"/>
    <mergeCell ref="H5"/>
    <mergeCell ref="I5"/>
    <mergeCell ref="J5"/>
    <mergeCell ref="G4: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0"/>
  <sheetViews>
    <sheetView rightToLeft="1" view="pageBreakPreview" topLeftCell="A2" zoomScale="60" zoomScaleNormal="100" workbookViewId="0">
      <selection activeCell="E12" sqref="E12"/>
    </sheetView>
  </sheetViews>
  <sheetFormatPr defaultRowHeight="35.25" customHeight="1" x14ac:dyDescent="0.45"/>
  <cols>
    <col min="1" max="1" width="9.140625" style="1"/>
    <col min="2" max="2" width="36.85546875" style="1" customWidth="1"/>
    <col min="3" max="3" width="9.7109375" style="1" customWidth="1"/>
    <col min="4" max="4" width="9.140625" style="1" customWidth="1"/>
    <col min="5" max="5" width="15.7109375" style="1" customWidth="1"/>
    <col min="6" max="6" width="16.42578125" style="1" customWidth="1"/>
    <col min="7" max="8" width="9.140625" style="1" customWidth="1"/>
    <col min="9" max="9" width="17.28515625" style="1" bestFit="1" customWidth="1"/>
    <col min="10" max="10" width="25.28515625" style="1" customWidth="1"/>
    <col min="11" max="11" width="26.5703125" style="1" bestFit="1" customWidth="1"/>
    <col min="12" max="12" width="15.85546875" style="1" customWidth="1"/>
    <col min="13" max="13" width="23.42578125" style="1" customWidth="1"/>
    <col min="14" max="14" width="16.28515625" style="1" customWidth="1"/>
    <col min="15" max="15" width="22.7109375" style="1" customWidth="1"/>
    <col min="16" max="16" width="15.42578125" style="1" customWidth="1"/>
    <col min="17" max="17" width="18" style="1" customWidth="1"/>
    <col min="18" max="18" width="26.140625" style="1" customWidth="1"/>
    <col min="19" max="19" width="23.7109375" style="1" customWidth="1"/>
    <col min="20" max="20" width="13.140625" style="1" customWidth="1"/>
    <col min="21" max="21" width="9.140625" style="1" customWidth="1"/>
    <col min="22" max="16384" width="9.140625" style="1"/>
  </cols>
  <sheetData>
    <row r="1" spans="2:20" ht="35.25" customHeight="1" x14ac:dyDescent="0.45">
      <c r="B1" s="58"/>
      <c r="C1" s="131" t="s">
        <v>0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2"/>
    </row>
    <row r="2" spans="2:20" ht="35.25" customHeight="1" x14ac:dyDescent="0.45">
      <c r="B2" s="59"/>
      <c r="C2" s="133" t="s">
        <v>1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4"/>
    </row>
    <row r="3" spans="2:20" ht="35.25" customHeight="1" x14ac:dyDescent="0.45">
      <c r="B3" s="56" t="s">
        <v>80</v>
      </c>
      <c r="C3" s="141" t="s">
        <v>125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</row>
    <row r="4" spans="2:20" ht="35.25" customHeight="1" x14ac:dyDescent="0.45">
      <c r="B4" s="144" t="s">
        <v>18</v>
      </c>
      <c r="C4" s="145" t="s">
        <v>18</v>
      </c>
      <c r="D4" s="145" t="s">
        <v>18</v>
      </c>
      <c r="E4" s="145" t="s">
        <v>18</v>
      </c>
      <c r="F4" s="145" t="s">
        <v>18</v>
      </c>
      <c r="G4" s="145" t="s">
        <v>18</v>
      </c>
      <c r="H4" s="145" t="s">
        <v>18</v>
      </c>
      <c r="I4" s="145" t="s">
        <v>111</v>
      </c>
      <c r="J4" s="145" t="s">
        <v>3</v>
      </c>
      <c r="K4" s="145" t="s">
        <v>3</v>
      </c>
      <c r="L4" s="145" t="s">
        <v>4</v>
      </c>
      <c r="M4" s="145" t="s">
        <v>4</v>
      </c>
      <c r="N4" s="145" t="s">
        <v>4</v>
      </c>
      <c r="O4" s="145" t="s">
        <v>4</v>
      </c>
      <c r="P4" s="145" t="s">
        <v>126</v>
      </c>
      <c r="Q4" s="145" t="s">
        <v>5</v>
      </c>
      <c r="R4" s="145" t="s">
        <v>5</v>
      </c>
      <c r="S4" s="145" t="s">
        <v>5</v>
      </c>
      <c r="T4" s="150" t="s">
        <v>5</v>
      </c>
    </row>
    <row r="5" spans="2:20" ht="35.25" customHeight="1" x14ac:dyDescent="0.45">
      <c r="B5" s="144" t="s">
        <v>19</v>
      </c>
      <c r="C5" s="143" t="s">
        <v>20</v>
      </c>
      <c r="D5" s="143" t="s">
        <v>21</v>
      </c>
      <c r="E5" s="143" t="s">
        <v>22</v>
      </c>
      <c r="F5" s="143" t="s">
        <v>23</v>
      </c>
      <c r="G5" s="143" t="s">
        <v>24</v>
      </c>
      <c r="H5" s="143" t="s">
        <v>17</v>
      </c>
      <c r="I5" s="143" t="s">
        <v>6</v>
      </c>
      <c r="J5" s="143" t="s">
        <v>7</v>
      </c>
      <c r="K5" s="95" t="s">
        <v>8</v>
      </c>
      <c r="L5" s="143" t="s">
        <v>104</v>
      </c>
      <c r="M5" s="95" t="s">
        <v>105</v>
      </c>
      <c r="N5" s="143" t="s">
        <v>106</v>
      </c>
      <c r="O5" s="95" t="s">
        <v>10</v>
      </c>
      <c r="P5" s="143" t="s">
        <v>6</v>
      </c>
      <c r="Q5" s="95" t="s">
        <v>25</v>
      </c>
      <c r="R5" s="95" t="s">
        <v>7</v>
      </c>
      <c r="S5" s="95" t="s">
        <v>8</v>
      </c>
      <c r="T5" s="149" t="s">
        <v>12</v>
      </c>
    </row>
    <row r="6" spans="2:20" ht="39" customHeight="1" x14ac:dyDescent="0.45">
      <c r="B6" s="144" t="s">
        <v>19</v>
      </c>
      <c r="C6" s="143" t="s">
        <v>20</v>
      </c>
      <c r="D6" s="143" t="s">
        <v>21</v>
      </c>
      <c r="E6" s="143" t="s">
        <v>22</v>
      </c>
      <c r="F6" s="143" t="s">
        <v>23</v>
      </c>
      <c r="G6" s="143" t="s">
        <v>24</v>
      </c>
      <c r="H6" s="143" t="s">
        <v>17</v>
      </c>
      <c r="I6" s="143" t="s">
        <v>6</v>
      </c>
      <c r="J6" s="143" t="s">
        <v>7</v>
      </c>
      <c r="K6" s="95" t="s">
        <v>103</v>
      </c>
      <c r="L6" s="143" t="s">
        <v>6</v>
      </c>
      <c r="M6" s="95" t="s">
        <v>103</v>
      </c>
      <c r="N6" s="143" t="s">
        <v>6</v>
      </c>
      <c r="O6" s="95" t="s">
        <v>103</v>
      </c>
      <c r="P6" s="143" t="s">
        <v>6</v>
      </c>
      <c r="Q6" s="95" t="s">
        <v>103</v>
      </c>
      <c r="R6" s="95" t="s">
        <v>103</v>
      </c>
      <c r="S6" s="95" t="s">
        <v>103</v>
      </c>
      <c r="T6" s="149" t="s">
        <v>12</v>
      </c>
    </row>
    <row r="7" spans="2:20" s="73" customFormat="1" ht="54" customHeight="1" x14ac:dyDescent="0.45">
      <c r="B7" s="78" t="s">
        <v>91</v>
      </c>
      <c r="C7" s="69" t="s">
        <v>94</v>
      </c>
      <c r="D7" s="69" t="s">
        <v>94</v>
      </c>
      <c r="E7" s="69" t="s">
        <v>96</v>
      </c>
      <c r="F7" s="69" t="s">
        <v>98</v>
      </c>
      <c r="G7" s="69">
        <v>0</v>
      </c>
      <c r="H7" s="69">
        <v>0</v>
      </c>
      <c r="I7" s="77">
        <v>3900</v>
      </c>
      <c r="J7" s="77">
        <v>3192512895</v>
      </c>
      <c r="K7" s="77">
        <v>3474013612</v>
      </c>
      <c r="L7" s="77">
        <v>0</v>
      </c>
      <c r="M7" s="77">
        <v>0</v>
      </c>
      <c r="N7" s="77">
        <v>0</v>
      </c>
      <c r="O7" s="77">
        <v>0</v>
      </c>
      <c r="P7" s="77">
        <v>3900</v>
      </c>
      <c r="Q7" s="77">
        <v>900539</v>
      </c>
      <c r="R7" s="77">
        <v>3192512895</v>
      </c>
      <c r="S7" s="77">
        <v>3509555825</v>
      </c>
      <c r="T7" s="91" t="s">
        <v>132</v>
      </c>
    </row>
    <row r="8" spans="2:20" s="73" customFormat="1" ht="53.25" customHeight="1" x14ac:dyDescent="0.45">
      <c r="B8" s="78" t="s">
        <v>90</v>
      </c>
      <c r="C8" s="69" t="s">
        <v>94</v>
      </c>
      <c r="D8" s="69" t="s">
        <v>94</v>
      </c>
      <c r="E8" s="69" t="s">
        <v>95</v>
      </c>
      <c r="F8" s="69" t="s">
        <v>97</v>
      </c>
      <c r="G8" s="69">
        <v>0</v>
      </c>
      <c r="H8" s="69">
        <v>0</v>
      </c>
      <c r="I8" s="77">
        <v>3800</v>
      </c>
      <c r="J8" s="77">
        <v>2481297637</v>
      </c>
      <c r="K8" s="77">
        <v>2684397799</v>
      </c>
      <c r="L8" s="77">
        <v>0</v>
      </c>
      <c r="M8" s="77">
        <v>0</v>
      </c>
      <c r="N8" s="77">
        <v>0</v>
      </c>
      <c r="O8" s="77">
        <v>0</v>
      </c>
      <c r="P8" s="77">
        <v>3800</v>
      </c>
      <c r="Q8" s="77">
        <v>722851</v>
      </c>
      <c r="R8" s="77">
        <v>2481297637</v>
      </c>
      <c r="S8" s="77">
        <v>2744842345</v>
      </c>
      <c r="T8" s="87" t="s">
        <v>127</v>
      </c>
    </row>
    <row r="9" spans="2:20" s="73" customFormat="1" ht="54" customHeight="1" x14ac:dyDescent="0.45">
      <c r="B9" s="78" t="s">
        <v>119</v>
      </c>
      <c r="C9" s="69" t="s">
        <v>94</v>
      </c>
      <c r="D9" s="69" t="s">
        <v>94</v>
      </c>
      <c r="E9" s="69" t="s">
        <v>120</v>
      </c>
      <c r="F9" s="69" t="s">
        <v>121</v>
      </c>
      <c r="G9" s="69">
        <v>18</v>
      </c>
      <c r="H9" s="69">
        <v>18</v>
      </c>
      <c r="I9" s="77">
        <v>100000</v>
      </c>
      <c r="J9" s="77">
        <v>99062375000</v>
      </c>
      <c r="K9" s="77">
        <v>98928225000</v>
      </c>
      <c r="L9" s="77">
        <v>0</v>
      </c>
      <c r="M9" s="77">
        <v>0</v>
      </c>
      <c r="N9" s="77">
        <v>100000</v>
      </c>
      <c r="O9" s="77">
        <v>98937625000</v>
      </c>
      <c r="P9" s="77">
        <v>0</v>
      </c>
      <c r="Q9" s="77">
        <v>0</v>
      </c>
      <c r="R9" s="77">
        <v>0</v>
      </c>
      <c r="S9" s="77">
        <v>0</v>
      </c>
      <c r="T9" s="91" t="s">
        <v>110</v>
      </c>
    </row>
    <row r="10" spans="2:20" ht="45" customHeight="1" thickBot="1" x14ac:dyDescent="0.5">
      <c r="B10" s="146" t="s">
        <v>66</v>
      </c>
      <c r="C10" s="147"/>
      <c r="D10" s="147"/>
      <c r="E10" s="147"/>
      <c r="F10" s="147"/>
      <c r="G10" s="147"/>
      <c r="H10" s="148"/>
      <c r="I10" s="79">
        <f t="shared" ref="I10:S10" si="0">SUM(I7:I9)</f>
        <v>107700</v>
      </c>
      <c r="J10" s="79">
        <f t="shared" si="0"/>
        <v>104736185532</v>
      </c>
      <c r="K10" s="79">
        <f t="shared" si="0"/>
        <v>105086636411</v>
      </c>
      <c r="L10" s="79">
        <f t="shared" si="0"/>
        <v>0</v>
      </c>
      <c r="M10" s="79">
        <f t="shared" si="0"/>
        <v>0</v>
      </c>
      <c r="N10" s="79">
        <f t="shared" si="0"/>
        <v>100000</v>
      </c>
      <c r="O10" s="79">
        <f t="shared" si="0"/>
        <v>98937625000</v>
      </c>
      <c r="P10" s="79">
        <f t="shared" si="0"/>
        <v>7700</v>
      </c>
      <c r="Q10" s="79">
        <f t="shared" si="0"/>
        <v>1623390</v>
      </c>
      <c r="R10" s="79">
        <f t="shared" si="0"/>
        <v>5673810532</v>
      </c>
      <c r="S10" s="79">
        <f t="shared" si="0"/>
        <v>6254398170</v>
      </c>
      <c r="T10" s="99">
        <v>1.05</v>
      </c>
    </row>
  </sheetData>
  <mergeCells count="21">
    <mergeCell ref="B10:H10"/>
    <mergeCell ref="I4:K4"/>
    <mergeCell ref="T5:T6"/>
    <mergeCell ref="P4:T4"/>
    <mergeCell ref="L4:O4"/>
    <mergeCell ref="P5:P6"/>
    <mergeCell ref="L5:L6"/>
    <mergeCell ref="N5:N6"/>
    <mergeCell ref="C1:T1"/>
    <mergeCell ref="C2:T2"/>
    <mergeCell ref="C3:T3"/>
    <mergeCell ref="G5:G6"/>
    <mergeCell ref="H5:H6"/>
    <mergeCell ref="B4:H4"/>
    <mergeCell ref="I5:I6"/>
    <mergeCell ref="J5:J6"/>
    <mergeCell ref="B5:B6"/>
    <mergeCell ref="C5:C6"/>
    <mergeCell ref="D5:D6"/>
    <mergeCell ref="E5:E6"/>
    <mergeCell ref="F5:F6"/>
  </mergeCells>
  <printOptions horizontalCentered="1" verticalCentered="1"/>
  <pageMargins left="0.7" right="0.7" top="0.75" bottom="0.75" header="0.3" footer="0.3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rightToLeft="1" view="pageBreakPreview" zoomScale="90" zoomScaleNormal="100" zoomScaleSheetLayoutView="90" workbookViewId="0">
      <selection activeCell="E16" sqref="E16"/>
    </sheetView>
  </sheetViews>
  <sheetFormatPr defaultRowHeight="18.75" x14ac:dyDescent="0.45"/>
  <cols>
    <col min="1" max="1" width="9.140625" style="1"/>
    <col min="2" max="3" width="9.140625" style="1" customWidth="1"/>
    <col min="4" max="4" width="12.42578125" style="1" customWidth="1"/>
    <col min="5" max="5" width="15.140625" style="1" customWidth="1"/>
    <col min="6" max="6" width="12.28515625" style="1" customWidth="1"/>
    <col min="7" max="7" width="20.140625" style="1" customWidth="1"/>
    <col min="8" max="9" width="9.140625" style="1" customWidth="1"/>
    <col min="10" max="16384" width="9.140625" style="1"/>
  </cols>
  <sheetData>
    <row r="1" spans="2:8" ht="24" x14ac:dyDescent="0.45">
      <c r="B1" s="31"/>
      <c r="C1" s="153" t="s">
        <v>0</v>
      </c>
      <c r="D1" s="153"/>
      <c r="E1" s="153"/>
      <c r="F1" s="153"/>
      <c r="G1" s="153"/>
      <c r="H1" s="154"/>
    </row>
    <row r="2" spans="2:8" ht="24" x14ac:dyDescent="0.45">
      <c r="B2" s="30"/>
      <c r="C2" s="133" t="s">
        <v>1</v>
      </c>
      <c r="D2" s="133"/>
      <c r="E2" s="133"/>
      <c r="F2" s="133"/>
      <c r="G2" s="133"/>
      <c r="H2" s="155"/>
    </row>
    <row r="3" spans="2:8" ht="24" x14ac:dyDescent="0.45">
      <c r="B3" s="32" t="s">
        <v>80</v>
      </c>
      <c r="C3" s="141" t="s">
        <v>125</v>
      </c>
      <c r="D3" s="141"/>
      <c r="E3" s="141"/>
      <c r="F3" s="141"/>
      <c r="G3" s="141"/>
      <c r="H3" s="156"/>
    </row>
    <row r="4" spans="2:8" x14ac:dyDescent="0.45">
      <c r="B4" s="151" t="s">
        <v>2</v>
      </c>
      <c r="C4" s="151" t="s">
        <v>126</v>
      </c>
      <c r="D4" s="151" t="s">
        <v>5</v>
      </c>
      <c r="E4" s="151" t="s">
        <v>5</v>
      </c>
      <c r="F4" s="151" t="s">
        <v>5</v>
      </c>
      <c r="G4" s="151" t="s">
        <v>5</v>
      </c>
      <c r="H4" s="151" t="s">
        <v>5</v>
      </c>
    </row>
    <row r="5" spans="2:8" ht="33.75" customHeight="1" x14ac:dyDescent="0.45">
      <c r="B5" s="152" t="s">
        <v>2</v>
      </c>
      <c r="C5" s="152" t="s">
        <v>6</v>
      </c>
      <c r="D5" s="152" t="s">
        <v>26</v>
      </c>
      <c r="E5" s="152" t="s">
        <v>27</v>
      </c>
      <c r="F5" s="152" t="s">
        <v>28</v>
      </c>
      <c r="G5" s="152" t="s">
        <v>29</v>
      </c>
      <c r="H5" s="152" t="s">
        <v>30</v>
      </c>
    </row>
    <row r="6" spans="2:8" s="7" customFormat="1" ht="24" x14ac:dyDescent="0.25">
      <c r="B6" s="8" t="s">
        <v>78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</row>
  </sheetData>
  <mergeCells count="11">
    <mergeCell ref="C1:H1"/>
    <mergeCell ref="C2:H2"/>
    <mergeCell ref="C3:H3"/>
    <mergeCell ref="G5"/>
    <mergeCell ref="H5"/>
    <mergeCell ref="C4:H4"/>
    <mergeCell ref="B4:B5"/>
    <mergeCell ref="C5"/>
    <mergeCell ref="D5"/>
    <mergeCell ref="E5"/>
    <mergeCell ref="F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"/>
  <sheetViews>
    <sheetView rightToLeft="1" view="pageBreakPreview" zoomScale="90" zoomScaleNormal="100" zoomScaleSheetLayoutView="90" workbookViewId="0">
      <selection activeCell="G14" sqref="G14"/>
    </sheetView>
  </sheetViews>
  <sheetFormatPr defaultRowHeight="18.75" x14ac:dyDescent="0.45"/>
  <cols>
    <col min="1" max="1" width="9.140625" style="1"/>
    <col min="2" max="2" width="13.140625" style="1" customWidth="1"/>
    <col min="3" max="3" width="11.42578125" style="1" bestFit="1" customWidth="1"/>
    <col min="4" max="18" width="9.140625" style="1" customWidth="1"/>
    <col min="19" max="16384" width="9.140625" style="1"/>
  </cols>
  <sheetData>
    <row r="1" spans="2:17" ht="24" x14ac:dyDescent="0.45">
      <c r="B1" s="31"/>
      <c r="C1" s="153" t="s">
        <v>0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4"/>
    </row>
    <row r="2" spans="2:17" ht="24" x14ac:dyDescent="0.45">
      <c r="B2" s="30"/>
      <c r="C2" s="133" t="s">
        <v>1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55"/>
    </row>
    <row r="3" spans="2:17" ht="24" x14ac:dyDescent="0.45">
      <c r="B3" s="32" t="s">
        <v>80</v>
      </c>
      <c r="C3" s="141" t="s">
        <v>125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56"/>
    </row>
    <row r="4" spans="2:17" x14ac:dyDescent="0.45">
      <c r="B4" s="128" t="s">
        <v>31</v>
      </c>
      <c r="C4" s="128" t="s">
        <v>31</v>
      </c>
      <c r="D4" s="128" t="s">
        <v>31</v>
      </c>
      <c r="E4" s="128" t="s">
        <v>31</v>
      </c>
      <c r="F4" s="128" t="s">
        <v>31</v>
      </c>
      <c r="G4" s="128" t="s">
        <v>111</v>
      </c>
      <c r="H4" s="128" t="s">
        <v>3</v>
      </c>
      <c r="I4" s="128" t="s">
        <v>3</v>
      </c>
      <c r="J4" s="128" t="s">
        <v>4</v>
      </c>
      <c r="K4" s="128" t="s">
        <v>4</v>
      </c>
      <c r="L4" s="128" t="s">
        <v>4</v>
      </c>
      <c r="M4" s="128" t="s">
        <v>4</v>
      </c>
      <c r="N4" s="128" t="s">
        <v>126</v>
      </c>
      <c r="O4" s="128" t="s">
        <v>5</v>
      </c>
      <c r="P4" s="128" t="s">
        <v>5</v>
      </c>
      <c r="Q4" s="128" t="s">
        <v>5</v>
      </c>
    </row>
    <row r="5" spans="2:17" ht="29.25" customHeight="1" x14ac:dyDescent="0.45">
      <c r="B5" s="157" t="s">
        <v>32</v>
      </c>
      <c r="C5" s="157" t="s">
        <v>23</v>
      </c>
      <c r="D5" s="157" t="s">
        <v>24</v>
      </c>
      <c r="E5" s="157" t="s">
        <v>33</v>
      </c>
      <c r="F5" s="157" t="s">
        <v>21</v>
      </c>
      <c r="G5" s="157" t="s">
        <v>6</v>
      </c>
      <c r="H5" s="157" t="s">
        <v>7</v>
      </c>
      <c r="I5" s="157" t="s">
        <v>8</v>
      </c>
      <c r="J5" s="157" t="s">
        <v>9</v>
      </c>
      <c r="K5" s="157" t="s">
        <v>9</v>
      </c>
      <c r="L5" s="157" t="s">
        <v>10</v>
      </c>
      <c r="M5" s="157" t="s">
        <v>10</v>
      </c>
      <c r="N5" s="157" t="s">
        <v>6</v>
      </c>
      <c r="O5" s="157" t="s">
        <v>7</v>
      </c>
      <c r="P5" s="157" t="s">
        <v>8</v>
      </c>
      <c r="Q5" s="157" t="s">
        <v>34</v>
      </c>
    </row>
    <row r="6" spans="2:17" ht="31.5" customHeight="1" x14ac:dyDescent="0.45">
      <c r="B6" s="157" t="s">
        <v>32</v>
      </c>
      <c r="C6" s="157" t="s">
        <v>23</v>
      </c>
      <c r="D6" s="157" t="s">
        <v>24</v>
      </c>
      <c r="E6" s="157" t="s">
        <v>33</v>
      </c>
      <c r="F6" s="157" t="s">
        <v>21</v>
      </c>
      <c r="G6" s="157" t="s">
        <v>6</v>
      </c>
      <c r="H6" s="157" t="s">
        <v>7</v>
      </c>
      <c r="I6" s="157" t="s">
        <v>8</v>
      </c>
      <c r="J6" s="157" t="s">
        <v>6</v>
      </c>
      <c r="K6" s="157" t="s">
        <v>7</v>
      </c>
      <c r="L6" s="157" t="s">
        <v>6</v>
      </c>
      <c r="M6" s="157" t="s">
        <v>13</v>
      </c>
      <c r="N6" s="157" t="s">
        <v>6</v>
      </c>
      <c r="O6" s="157" t="s">
        <v>7</v>
      </c>
      <c r="P6" s="157" t="s">
        <v>8</v>
      </c>
      <c r="Q6" s="157" t="s">
        <v>34</v>
      </c>
    </row>
    <row r="7" spans="2:17" s="9" customFormat="1" ht="24" x14ac:dyDescent="0.6">
      <c r="B7" s="27" t="s">
        <v>78</v>
      </c>
      <c r="C7" s="27" t="s">
        <v>78</v>
      </c>
      <c r="D7" s="16">
        <v>0</v>
      </c>
      <c r="E7" s="16">
        <v>0</v>
      </c>
      <c r="F7" s="27" t="s">
        <v>78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</row>
  </sheetData>
  <mergeCells count="25">
    <mergeCell ref="L6"/>
    <mergeCell ref="M6"/>
    <mergeCell ref="L5:M5"/>
    <mergeCell ref="B4:F4"/>
    <mergeCell ref="B5:B6"/>
    <mergeCell ref="C5:C6"/>
    <mergeCell ref="D5:D6"/>
    <mergeCell ref="E5:E6"/>
    <mergeCell ref="F5:F6"/>
    <mergeCell ref="C1:Q1"/>
    <mergeCell ref="C2:Q2"/>
    <mergeCell ref="C3:Q3"/>
    <mergeCell ref="G5:G6"/>
    <mergeCell ref="H5:H6"/>
    <mergeCell ref="I5:I6"/>
    <mergeCell ref="G4:I4"/>
    <mergeCell ref="J4:M4"/>
    <mergeCell ref="N5:N6"/>
    <mergeCell ref="O5:O6"/>
    <mergeCell ref="P5:P6"/>
    <mergeCell ref="Q5:Q6"/>
    <mergeCell ref="N4:Q4"/>
    <mergeCell ref="J6"/>
    <mergeCell ref="K6"/>
    <mergeCell ref="J5:K5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rightToLeft="1" view="pageBreakPreview" topLeftCell="A3" zoomScaleNormal="100" zoomScaleSheetLayoutView="100" workbookViewId="0">
      <selection activeCell="E13" sqref="E13"/>
    </sheetView>
  </sheetViews>
  <sheetFormatPr defaultRowHeight="18.75" x14ac:dyDescent="0.45"/>
  <cols>
    <col min="1" max="1" width="9.140625" style="1"/>
    <col min="2" max="2" width="24.7109375" style="1" customWidth="1"/>
    <col min="3" max="3" width="18.85546875" style="1" bestFit="1" customWidth="1"/>
    <col min="4" max="4" width="13.42578125" style="1" bestFit="1" customWidth="1"/>
    <col min="5" max="5" width="12" style="1" bestFit="1" customWidth="1"/>
    <col min="6" max="6" width="9.140625" style="1" customWidth="1"/>
    <col min="7" max="7" width="17.42578125" style="1" customWidth="1"/>
    <col min="8" max="8" width="16.85546875" style="1" customWidth="1"/>
    <col min="9" max="9" width="18.140625" style="1" customWidth="1"/>
    <col min="10" max="10" width="17.140625" style="1" customWidth="1"/>
    <col min="11" max="11" width="13.140625" style="1" customWidth="1"/>
    <col min="12" max="12" width="9.140625" style="1" customWidth="1"/>
    <col min="13" max="16384" width="9.140625" style="1"/>
  </cols>
  <sheetData>
    <row r="1" spans="2:11" ht="24" x14ac:dyDescent="0.45">
      <c r="B1" s="31"/>
      <c r="C1" s="153" t="s">
        <v>0</v>
      </c>
      <c r="D1" s="153"/>
      <c r="E1" s="153"/>
      <c r="F1" s="153"/>
      <c r="G1" s="153"/>
      <c r="H1" s="153"/>
      <c r="I1" s="153"/>
      <c r="J1" s="153"/>
      <c r="K1" s="154"/>
    </row>
    <row r="2" spans="2:11" ht="24" x14ac:dyDescent="0.45">
      <c r="B2" s="30"/>
      <c r="C2" s="133" t="s">
        <v>1</v>
      </c>
      <c r="D2" s="133"/>
      <c r="E2" s="133"/>
      <c r="F2" s="133"/>
      <c r="G2" s="133"/>
      <c r="H2" s="133"/>
      <c r="I2" s="133"/>
      <c r="J2" s="133"/>
      <c r="K2" s="155"/>
    </row>
    <row r="3" spans="2:11" ht="24" x14ac:dyDescent="0.45">
      <c r="B3" s="32" t="s">
        <v>80</v>
      </c>
      <c r="C3" s="141" t="s">
        <v>125</v>
      </c>
      <c r="D3" s="141"/>
      <c r="E3" s="141"/>
      <c r="F3" s="141"/>
      <c r="G3" s="141"/>
      <c r="H3" s="141"/>
      <c r="I3" s="141"/>
      <c r="J3" s="141"/>
      <c r="K3" s="156"/>
    </row>
    <row r="4" spans="2:11" x14ac:dyDescent="0.45">
      <c r="B4" s="128" t="s">
        <v>35</v>
      </c>
      <c r="C4" s="128" t="s">
        <v>36</v>
      </c>
      <c r="D4" s="128" t="s">
        <v>36</v>
      </c>
      <c r="E4" s="128" t="s">
        <v>36</v>
      </c>
      <c r="F4" s="128" t="s">
        <v>36</v>
      </c>
      <c r="G4" s="128" t="s">
        <v>111</v>
      </c>
      <c r="H4" s="128" t="s">
        <v>4</v>
      </c>
      <c r="I4" s="128" t="s">
        <v>4</v>
      </c>
      <c r="J4" s="128" t="s">
        <v>126</v>
      </c>
      <c r="K4" s="128" t="s">
        <v>5</v>
      </c>
    </row>
    <row r="5" spans="2:11" ht="39" customHeight="1" x14ac:dyDescent="0.45">
      <c r="B5" s="128" t="s">
        <v>35</v>
      </c>
      <c r="C5" s="128" t="s">
        <v>37</v>
      </c>
      <c r="D5" s="128" t="s">
        <v>38</v>
      </c>
      <c r="E5" s="128" t="s">
        <v>39</v>
      </c>
      <c r="F5" s="128" t="s">
        <v>24</v>
      </c>
      <c r="G5" s="128" t="s">
        <v>40</v>
      </c>
      <c r="H5" s="128" t="s">
        <v>41</v>
      </c>
      <c r="I5" s="128" t="s">
        <v>42</v>
      </c>
      <c r="J5" s="128" t="s">
        <v>40</v>
      </c>
      <c r="K5" s="157" t="s">
        <v>34</v>
      </c>
    </row>
    <row r="6" spans="2:11" s="6" customFormat="1" ht="33.75" customHeight="1" x14ac:dyDescent="0.25">
      <c r="B6" s="3" t="s">
        <v>43</v>
      </c>
      <c r="C6" s="66">
        <v>1349301287911</v>
      </c>
      <c r="D6" s="3" t="s">
        <v>100</v>
      </c>
      <c r="E6" s="3" t="s">
        <v>102</v>
      </c>
      <c r="F6" s="3">
        <v>0</v>
      </c>
      <c r="G6" s="4">
        <v>77095919873</v>
      </c>
      <c r="H6" s="4">
        <v>169370108118</v>
      </c>
      <c r="I6" s="4">
        <v>187046322847</v>
      </c>
      <c r="J6" s="4">
        <v>59419705144</v>
      </c>
      <c r="K6" s="90" t="s">
        <v>133</v>
      </c>
    </row>
    <row r="7" spans="2:11" s="6" customFormat="1" ht="33.75" customHeight="1" x14ac:dyDescent="0.25">
      <c r="B7" s="3" t="s">
        <v>43</v>
      </c>
      <c r="C7" s="66">
        <v>1349800287705</v>
      </c>
      <c r="D7" s="3" t="s">
        <v>99</v>
      </c>
      <c r="E7" s="3" t="s">
        <v>101</v>
      </c>
      <c r="F7" s="3">
        <v>0</v>
      </c>
      <c r="G7" s="4">
        <v>0</v>
      </c>
      <c r="H7" s="4">
        <v>184646322847</v>
      </c>
      <c r="I7" s="4">
        <v>184646322847</v>
      </c>
      <c r="J7" s="4">
        <v>0</v>
      </c>
      <c r="K7" s="14" t="s">
        <v>110</v>
      </c>
    </row>
    <row r="8" spans="2:11" s="6" customFormat="1" ht="34.5" customHeight="1" x14ac:dyDescent="0.25">
      <c r="B8" s="3" t="s">
        <v>107</v>
      </c>
      <c r="C8" s="66">
        <v>200048775001</v>
      </c>
      <c r="D8" s="3" t="s">
        <v>100</v>
      </c>
      <c r="E8" s="3" t="s">
        <v>108</v>
      </c>
      <c r="F8" s="3">
        <v>0</v>
      </c>
      <c r="G8" s="4">
        <v>309296</v>
      </c>
      <c r="H8" s="4">
        <v>2542</v>
      </c>
      <c r="I8" s="4">
        <v>0</v>
      </c>
      <c r="J8" s="4">
        <v>311838</v>
      </c>
      <c r="K8" s="90" t="s">
        <v>110</v>
      </c>
    </row>
    <row r="9" spans="2:11" ht="21" x14ac:dyDescent="0.55000000000000004">
      <c r="B9" s="158" t="s">
        <v>66</v>
      </c>
      <c r="C9" s="159"/>
      <c r="D9" s="159"/>
      <c r="E9" s="159"/>
      <c r="F9" s="160"/>
      <c r="G9" s="80">
        <f>SUM(G6:G8)</f>
        <v>77096229169</v>
      </c>
      <c r="H9" s="17">
        <f>SUM(H6:H8)</f>
        <v>354016433507</v>
      </c>
      <c r="I9" s="17">
        <f>SUM(I6:I8)</f>
        <v>371692645694</v>
      </c>
      <c r="J9" s="17">
        <f>SUM(J6:J8)</f>
        <v>59420016982</v>
      </c>
      <c r="K9" s="112" t="s">
        <v>136</v>
      </c>
    </row>
    <row r="10" spans="2:11" x14ac:dyDescent="0.45">
      <c r="H10" s="10"/>
    </row>
    <row r="12" spans="2:11" x14ac:dyDescent="0.45">
      <c r="J12" s="74"/>
    </row>
  </sheetData>
  <mergeCells count="18">
    <mergeCell ref="H5"/>
    <mergeCell ref="I5"/>
    <mergeCell ref="B9:F9"/>
    <mergeCell ref="H4:I4"/>
    <mergeCell ref="B4:B5"/>
    <mergeCell ref="C5"/>
    <mergeCell ref="C1:K1"/>
    <mergeCell ref="C2:K2"/>
    <mergeCell ref="C3:K3"/>
    <mergeCell ref="D5"/>
    <mergeCell ref="E5"/>
    <mergeCell ref="F5"/>
    <mergeCell ref="C4:F4"/>
    <mergeCell ref="J5"/>
    <mergeCell ref="K5"/>
    <mergeCell ref="J4:K4"/>
    <mergeCell ref="G5"/>
    <mergeCell ref="G4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9"/>
  <sheetViews>
    <sheetView rightToLeft="1" view="pageBreakPreview" zoomScale="80" zoomScaleNormal="100" zoomScaleSheetLayoutView="80" workbookViewId="0">
      <selection activeCell="G14" sqref="G14"/>
    </sheetView>
  </sheetViews>
  <sheetFormatPr defaultRowHeight="18.75" x14ac:dyDescent="0.45"/>
  <cols>
    <col min="1" max="1" width="9.140625" style="1"/>
    <col min="2" max="2" width="33.140625" style="1" bestFit="1" customWidth="1"/>
    <col min="3" max="3" width="13.85546875" style="1" bestFit="1" customWidth="1"/>
    <col min="4" max="4" width="11.5703125" style="1" bestFit="1" customWidth="1"/>
    <col min="5" max="5" width="9.140625" style="1" customWidth="1"/>
    <col min="6" max="6" width="20.28515625" style="1" bestFit="1" customWidth="1"/>
    <col min="7" max="7" width="12" style="1" bestFit="1" customWidth="1"/>
    <col min="8" max="9" width="20.28515625" style="1" bestFit="1" customWidth="1"/>
    <col min="10" max="10" width="11.42578125" style="1" bestFit="1" customWidth="1"/>
    <col min="11" max="11" width="20.28515625" style="1" bestFit="1" customWidth="1"/>
    <col min="12" max="12" width="9.140625" style="1" customWidth="1"/>
    <col min="13" max="16384" width="9.140625" style="1"/>
  </cols>
  <sheetData>
    <row r="1" spans="2:11" ht="24" x14ac:dyDescent="0.45">
      <c r="B1" s="161" t="s">
        <v>0</v>
      </c>
      <c r="C1" s="153"/>
      <c r="D1" s="153"/>
      <c r="E1" s="153"/>
      <c r="F1" s="153"/>
      <c r="G1" s="153"/>
      <c r="H1" s="153"/>
      <c r="I1" s="153"/>
      <c r="J1" s="153"/>
      <c r="K1" s="154"/>
    </row>
    <row r="2" spans="2:11" ht="24" x14ac:dyDescent="0.45">
      <c r="B2" s="162" t="s">
        <v>44</v>
      </c>
      <c r="C2" s="133"/>
      <c r="D2" s="133"/>
      <c r="E2" s="133"/>
      <c r="F2" s="133"/>
      <c r="G2" s="133"/>
      <c r="H2" s="133"/>
      <c r="I2" s="133"/>
      <c r="J2" s="133"/>
      <c r="K2" s="155"/>
    </row>
    <row r="3" spans="2:11" ht="24" x14ac:dyDescent="0.45">
      <c r="B3" s="163" t="s">
        <v>125</v>
      </c>
      <c r="C3" s="141"/>
      <c r="D3" s="141"/>
      <c r="E3" s="141"/>
      <c r="F3" s="141"/>
      <c r="G3" s="141"/>
      <c r="H3" s="141"/>
      <c r="I3" s="141"/>
      <c r="J3" s="141"/>
      <c r="K3" s="156"/>
    </row>
    <row r="4" spans="2:11" ht="24" x14ac:dyDescent="0.45">
      <c r="B4" s="32" t="s">
        <v>80</v>
      </c>
      <c r="C4" s="45"/>
      <c r="D4" s="45"/>
      <c r="E4" s="45"/>
      <c r="F4" s="45"/>
      <c r="G4" s="45"/>
      <c r="H4" s="45"/>
      <c r="I4" s="45"/>
      <c r="J4" s="45"/>
      <c r="K4" s="46"/>
    </row>
    <row r="5" spans="2:11" ht="33" customHeight="1" x14ac:dyDescent="0.45">
      <c r="B5" s="128" t="s">
        <v>45</v>
      </c>
      <c r="C5" s="128" t="s">
        <v>45</v>
      </c>
      <c r="D5" s="128" t="s">
        <v>45</v>
      </c>
      <c r="E5" s="128" t="s">
        <v>45</v>
      </c>
      <c r="F5" s="128" t="s">
        <v>46</v>
      </c>
      <c r="G5" s="128" t="s">
        <v>46</v>
      </c>
      <c r="H5" s="128" t="s">
        <v>46</v>
      </c>
      <c r="I5" s="128" t="s">
        <v>47</v>
      </c>
      <c r="J5" s="128" t="s">
        <v>47</v>
      </c>
      <c r="K5" s="128" t="s">
        <v>47</v>
      </c>
    </row>
    <row r="6" spans="2:11" ht="28.5" customHeight="1" x14ac:dyDescent="0.45">
      <c r="B6" s="128" t="s">
        <v>48</v>
      </c>
      <c r="C6" s="128" t="s">
        <v>49</v>
      </c>
      <c r="D6" s="128" t="s">
        <v>23</v>
      </c>
      <c r="E6" s="128" t="s">
        <v>24</v>
      </c>
      <c r="F6" s="128" t="s">
        <v>50</v>
      </c>
      <c r="G6" s="128" t="s">
        <v>51</v>
      </c>
      <c r="H6" s="128" t="s">
        <v>52</v>
      </c>
      <c r="I6" s="128" t="s">
        <v>50</v>
      </c>
      <c r="J6" s="128" t="s">
        <v>51</v>
      </c>
      <c r="K6" s="128" t="s">
        <v>52</v>
      </c>
    </row>
    <row r="7" spans="2:11" ht="28.5" customHeight="1" x14ac:dyDescent="0.45">
      <c r="B7" s="107" t="s">
        <v>43</v>
      </c>
      <c r="C7" s="107">
        <v>1</v>
      </c>
      <c r="D7" s="107" t="s">
        <v>122</v>
      </c>
      <c r="E7" s="107">
        <v>10</v>
      </c>
      <c r="F7" s="113">
        <v>134918530</v>
      </c>
      <c r="G7" s="81">
        <v>0</v>
      </c>
      <c r="H7" s="113">
        <v>134918530</v>
      </c>
      <c r="I7" s="113">
        <v>943710633</v>
      </c>
      <c r="J7" s="81">
        <v>0</v>
      </c>
      <c r="K7" s="113">
        <v>943710633</v>
      </c>
    </row>
    <row r="8" spans="2:11" ht="28.5" customHeight="1" x14ac:dyDescent="0.45">
      <c r="B8" s="107" t="s">
        <v>119</v>
      </c>
      <c r="C8" s="107" t="s">
        <v>122</v>
      </c>
      <c r="D8" s="107" t="s">
        <v>121</v>
      </c>
      <c r="E8" s="107">
        <v>18</v>
      </c>
      <c r="F8" s="113">
        <v>47348069</v>
      </c>
      <c r="G8" s="81">
        <v>0</v>
      </c>
      <c r="H8" s="113">
        <v>47348069</v>
      </c>
      <c r="I8" s="113">
        <v>141892901</v>
      </c>
      <c r="J8" s="81">
        <v>0</v>
      </c>
      <c r="K8" s="113">
        <v>141892901</v>
      </c>
    </row>
    <row r="9" spans="2:11" ht="36.75" customHeight="1" x14ac:dyDescent="0.55000000000000004">
      <c r="B9" s="158" t="s">
        <v>66</v>
      </c>
      <c r="C9" s="159"/>
      <c r="D9" s="159"/>
      <c r="E9" s="160"/>
      <c r="F9" s="82">
        <f>SUM(F7:F8)</f>
        <v>182266599</v>
      </c>
      <c r="G9" s="81">
        <v>0</v>
      </c>
      <c r="H9" s="82">
        <f>SUM(H7:H8)</f>
        <v>182266599</v>
      </c>
      <c r="I9" s="82">
        <f>SUM(I7:I8)</f>
        <v>1085603534</v>
      </c>
      <c r="J9" s="81">
        <f>SUM(J8:J8)</f>
        <v>0</v>
      </c>
      <c r="K9" s="82">
        <f>SUM(K7:K8)</f>
        <v>1085603534</v>
      </c>
    </row>
  </sheetData>
  <mergeCells count="17">
    <mergeCell ref="B9:E9"/>
    <mergeCell ref="B1:K1"/>
    <mergeCell ref="B2:K2"/>
    <mergeCell ref="B3:K3"/>
    <mergeCell ref="J6"/>
    <mergeCell ref="K6"/>
    <mergeCell ref="I5:K5"/>
    <mergeCell ref="F6"/>
    <mergeCell ref="G6"/>
    <mergeCell ref="H6"/>
    <mergeCell ref="F5:H5"/>
    <mergeCell ref="I6"/>
    <mergeCell ref="B6"/>
    <mergeCell ref="C6"/>
    <mergeCell ref="D6"/>
    <mergeCell ref="E6"/>
    <mergeCell ref="B5:E5"/>
  </mergeCells>
  <printOptions horizontalCentered="1" verticalCentered="1"/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"/>
  <sheetViews>
    <sheetView rightToLeft="1" view="pageBreakPreview" zoomScaleNormal="100" zoomScaleSheetLayoutView="100" workbookViewId="0">
      <selection activeCell="D14" sqref="D14"/>
    </sheetView>
  </sheetViews>
  <sheetFormatPr defaultRowHeight="18.75" x14ac:dyDescent="0.45"/>
  <cols>
    <col min="1" max="1" width="9.140625" style="1"/>
    <col min="2" max="2" width="27.42578125" style="1" customWidth="1"/>
    <col min="3" max="3" width="12.42578125" style="1" customWidth="1"/>
    <col min="4" max="4" width="14.7109375" style="1" customWidth="1"/>
    <col min="5" max="5" width="11" style="1" customWidth="1"/>
    <col min="6" max="6" width="16.28515625" style="1" customWidth="1"/>
    <col min="7" max="7" width="14" style="1" customWidth="1"/>
    <col min="8" max="8" width="19.28515625" style="1" customWidth="1"/>
    <col min="9" max="9" width="17.28515625" style="1" customWidth="1"/>
    <col min="10" max="10" width="17.42578125" style="1" customWidth="1"/>
    <col min="11" max="11" width="17" style="1" customWidth="1"/>
    <col min="12" max="12" width="9.140625" style="1" customWidth="1"/>
    <col min="13" max="16384" width="9.140625" style="1"/>
  </cols>
  <sheetData>
    <row r="1" spans="2:11" ht="24" x14ac:dyDescent="0.45">
      <c r="B1" s="31"/>
      <c r="C1" s="153" t="s">
        <v>0</v>
      </c>
      <c r="D1" s="153"/>
      <c r="E1" s="153"/>
      <c r="F1" s="153"/>
      <c r="G1" s="153"/>
      <c r="H1" s="153"/>
      <c r="I1" s="153"/>
      <c r="J1" s="153"/>
      <c r="K1" s="154"/>
    </row>
    <row r="2" spans="2:11" ht="24" x14ac:dyDescent="0.45">
      <c r="B2" s="30"/>
      <c r="C2" s="133" t="s">
        <v>44</v>
      </c>
      <c r="D2" s="133"/>
      <c r="E2" s="133"/>
      <c r="F2" s="133"/>
      <c r="G2" s="133"/>
      <c r="H2" s="133"/>
      <c r="I2" s="133"/>
      <c r="J2" s="133"/>
      <c r="K2" s="155"/>
    </row>
    <row r="3" spans="2:11" ht="24" x14ac:dyDescent="0.45">
      <c r="B3" s="32" t="s">
        <v>80</v>
      </c>
      <c r="C3" s="141" t="s">
        <v>125</v>
      </c>
      <c r="D3" s="141"/>
      <c r="E3" s="141"/>
      <c r="F3" s="141"/>
      <c r="G3" s="141"/>
      <c r="H3" s="141"/>
      <c r="I3" s="141"/>
      <c r="J3" s="141"/>
      <c r="K3" s="156"/>
    </row>
    <row r="4" spans="2:11" x14ac:dyDescent="0.45">
      <c r="B4" s="128" t="s">
        <v>2</v>
      </c>
      <c r="C4" s="128" t="s">
        <v>53</v>
      </c>
      <c r="D4" s="128" t="s">
        <v>53</v>
      </c>
      <c r="E4" s="128" t="s">
        <v>53</v>
      </c>
      <c r="F4" s="128" t="s">
        <v>46</v>
      </c>
      <c r="G4" s="128" t="s">
        <v>46</v>
      </c>
      <c r="H4" s="128" t="s">
        <v>46</v>
      </c>
      <c r="I4" s="128" t="s">
        <v>47</v>
      </c>
      <c r="J4" s="128" t="s">
        <v>47</v>
      </c>
      <c r="K4" s="128" t="s">
        <v>47</v>
      </c>
    </row>
    <row r="5" spans="2:11" ht="37.5" x14ac:dyDescent="0.45">
      <c r="B5" s="128" t="s">
        <v>2</v>
      </c>
      <c r="C5" s="128" t="s">
        <v>54</v>
      </c>
      <c r="D5" s="20" t="s">
        <v>55</v>
      </c>
      <c r="E5" s="157" t="s">
        <v>56</v>
      </c>
      <c r="F5" s="157" t="s">
        <v>57</v>
      </c>
      <c r="G5" s="157" t="s">
        <v>51</v>
      </c>
      <c r="H5" s="157" t="s">
        <v>58</v>
      </c>
      <c r="I5" s="157" t="s">
        <v>57</v>
      </c>
      <c r="J5" s="157" t="s">
        <v>51</v>
      </c>
      <c r="K5" s="157" t="s">
        <v>58</v>
      </c>
    </row>
    <row r="6" spans="2:11" x14ac:dyDescent="0.45">
      <c r="B6" s="108" t="s">
        <v>115</v>
      </c>
      <c r="C6" s="108" t="s">
        <v>134</v>
      </c>
      <c r="D6" s="109">
        <v>144874</v>
      </c>
      <c r="E6" s="109">
        <v>500</v>
      </c>
      <c r="F6" s="109">
        <v>72437000</v>
      </c>
      <c r="G6" s="109">
        <v>9821239</v>
      </c>
      <c r="H6" s="109">
        <v>62615761</v>
      </c>
      <c r="I6" s="109">
        <v>72437000</v>
      </c>
      <c r="J6" s="109">
        <v>9821239</v>
      </c>
      <c r="K6" s="109">
        <v>62615761</v>
      </c>
    </row>
    <row r="7" spans="2:11" x14ac:dyDescent="0.45">
      <c r="B7" s="108" t="s">
        <v>114</v>
      </c>
      <c r="C7" s="108" t="s">
        <v>135</v>
      </c>
      <c r="D7" s="109">
        <v>46244</v>
      </c>
      <c r="E7" s="109">
        <v>400</v>
      </c>
      <c r="F7" s="109">
        <v>18497600</v>
      </c>
      <c r="G7" s="109">
        <v>2536314</v>
      </c>
      <c r="H7" s="109">
        <v>15961286</v>
      </c>
      <c r="I7" s="109">
        <v>18497600</v>
      </c>
      <c r="J7" s="109">
        <v>2536314</v>
      </c>
      <c r="K7" s="109">
        <v>15961286</v>
      </c>
    </row>
    <row r="8" spans="2:11" ht="24" x14ac:dyDescent="0.45">
      <c r="B8" s="164" t="s">
        <v>66</v>
      </c>
      <c r="C8" s="165"/>
      <c r="D8" s="165"/>
      <c r="E8" s="166"/>
      <c r="F8" s="17">
        <f t="shared" ref="F8:K8" si="0">SUM(F6:F7)</f>
        <v>90934600</v>
      </c>
      <c r="G8" s="17">
        <f t="shared" si="0"/>
        <v>12357553</v>
      </c>
      <c r="H8" s="17">
        <f t="shared" si="0"/>
        <v>78577047</v>
      </c>
      <c r="I8" s="17">
        <f t="shared" si="0"/>
        <v>90934600</v>
      </c>
      <c r="J8" s="17">
        <f t="shared" si="0"/>
        <v>12357553</v>
      </c>
      <c r="K8" s="17">
        <f t="shared" si="0"/>
        <v>78577047</v>
      </c>
    </row>
  </sheetData>
  <mergeCells count="16">
    <mergeCell ref="B8:E8"/>
    <mergeCell ref="B4:B5"/>
    <mergeCell ref="C5"/>
    <mergeCell ref="E5"/>
    <mergeCell ref="C4:E4"/>
    <mergeCell ref="C1:K1"/>
    <mergeCell ref="C2:K2"/>
    <mergeCell ref="C3:K3"/>
    <mergeCell ref="J5"/>
    <mergeCell ref="K5"/>
    <mergeCell ref="I4:K4"/>
    <mergeCell ref="F5"/>
    <mergeCell ref="G5"/>
    <mergeCell ref="H5"/>
    <mergeCell ref="F4:H4"/>
    <mergeCell ref="I5"/>
  </mergeCells>
  <printOptions horizontalCentered="1" verticalCentered="1"/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rightToLeft="1" view="pageBreakPreview" topLeftCell="A5" zoomScale="80" zoomScaleNormal="100" zoomScaleSheetLayoutView="80" workbookViewId="0">
      <selection activeCell="O12" sqref="O12"/>
    </sheetView>
  </sheetViews>
  <sheetFormatPr defaultRowHeight="18.75" x14ac:dyDescent="0.45"/>
  <cols>
    <col min="1" max="1" width="9.140625" style="1"/>
    <col min="2" max="2" width="29.140625" style="1" customWidth="1"/>
    <col min="3" max="3" width="11" style="1" bestFit="1" customWidth="1"/>
    <col min="4" max="4" width="17.28515625" style="1" bestFit="1" customWidth="1"/>
    <col min="5" max="5" width="17.5703125" style="1" bestFit="1" customWidth="1"/>
    <col min="6" max="6" width="20.140625" style="1" bestFit="1" customWidth="1"/>
    <col min="7" max="7" width="13.85546875" style="1" customWidth="1"/>
    <col min="8" max="8" width="18.7109375" style="1" bestFit="1" customWidth="1"/>
    <col min="9" max="9" width="20" style="1" customWidth="1"/>
    <col min="10" max="10" width="18.85546875" style="1" bestFit="1" customWidth="1"/>
    <col min="11" max="11" width="9.140625" style="1" customWidth="1"/>
    <col min="12" max="16384" width="9.140625" style="1"/>
  </cols>
  <sheetData>
    <row r="1" spans="2:12" ht="24" x14ac:dyDescent="0.45">
      <c r="B1" s="161" t="s">
        <v>0</v>
      </c>
      <c r="C1" s="153"/>
      <c r="D1" s="153"/>
      <c r="E1" s="153"/>
      <c r="F1" s="153"/>
      <c r="G1" s="153"/>
      <c r="H1" s="153"/>
      <c r="I1" s="153"/>
      <c r="J1" s="154"/>
    </row>
    <row r="2" spans="2:12" ht="24" x14ac:dyDescent="0.45">
      <c r="B2" s="162" t="s">
        <v>44</v>
      </c>
      <c r="C2" s="133"/>
      <c r="D2" s="133"/>
      <c r="E2" s="133"/>
      <c r="F2" s="133"/>
      <c r="G2" s="133"/>
      <c r="H2" s="133"/>
      <c r="I2" s="133"/>
      <c r="J2" s="155"/>
    </row>
    <row r="3" spans="2:12" ht="24" x14ac:dyDescent="0.45">
      <c r="B3" s="163" t="s">
        <v>125</v>
      </c>
      <c r="C3" s="141"/>
      <c r="D3" s="141"/>
      <c r="E3" s="141"/>
      <c r="F3" s="141"/>
      <c r="G3" s="141"/>
      <c r="H3" s="141"/>
      <c r="I3" s="141"/>
      <c r="J3" s="156"/>
    </row>
    <row r="4" spans="2:12" ht="24" x14ac:dyDescent="0.45">
      <c r="B4" s="32" t="s">
        <v>80</v>
      </c>
      <c r="C4" s="37"/>
      <c r="D4" s="37"/>
      <c r="E4" s="37"/>
      <c r="F4" s="37"/>
      <c r="G4" s="37"/>
      <c r="H4" s="37"/>
      <c r="I4" s="37"/>
      <c r="J4" s="38"/>
    </row>
    <row r="5" spans="2:12" x14ac:dyDescent="0.45">
      <c r="B5" s="128" t="s">
        <v>2</v>
      </c>
      <c r="C5" s="128" t="s">
        <v>46</v>
      </c>
      <c r="D5" s="128" t="s">
        <v>46</v>
      </c>
      <c r="E5" s="128" t="s">
        <v>46</v>
      </c>
      <c r="F5" s="128" t="s">
        <v>46</v>
      </c>
      <c r="G5" s="128" t="s">
        <v>47</v>
      </c>
      <c r="H5" s="128" t="s">
        <v>47</v>
      </c>
      <c r="I5" s="128" t="s">
        <v>47</v>
      </c>
      <c r="J5" s="128" t="s">
        <v>47</v>
      </c>
    </row>
    <row r="6" spans="2:12" ht="37.5" x14ac:dyDescent="0.45">
      <c r="B6" s="128" t="s">
        <v>2</v>
      </c>
      <c r="C6" s="128" t="s">
        <v>6</v>
      </c>
      <c r="D6" s="128" t="s">
        <v>8</v>
      </c>
      <c r="E6" s="128" t="s">
        <v>59</v>
      </c>
      <c r="F6" s="20" t="s">
        <v>60</v>
      </c>
      <c r="G6" s="128" t="s">
        <v>6</v>
      </c>
      <c r="H6" s="19" t="s">
        <v>8</v>
      </c>
      <c r="I6" s="128" t="s">
        <v>59</v>
      </c>
      <c r="J6" s="157" t="s">
        <v>60</v>
      </c>
    </row>
    <row r="7" spans="2:12" ht="27" customHeight="1" x14ac:dyDescent="0.45">
      <c r="B7" s="3" t="s">
        <v>116</v>
      </c>
      <c r="C7" s="4">
        <v>38372389</v>
      </c>
      <c r="D7" s="4">
        <v>388422574835</v>
      </c>
      <c r="E7" s="4">
        <v>327903073466</v>
      </c>
      <c r="F7" s="51">
        <v>60519501369</v>
      </c>
      <c r="G7" s="4">
        <v>38372389</v>
      </c>
      <c r="H7" s="4">
        <v>388422574835</v>
      </c>
      <c r="I7" s="4">
        <v>234503501370</v>
      </c>
      <c r="J7" s="51">
        <v>153919073465</v>
      </c>
    </row>
    <row r="8" spans="2:12" ht="27" customHeight="1" x14ac:dyDescent="0.45">
      <c r="B8" s="3" t="s">
        <v>117</v>
      </c>
      <c r="C8" s="4">
        <v>8737950</v>
      </c>
      <c r="D8" s="4">
        <v>106908703258</v>
      </c>
      <c r="E8" s="4">
        <v>85049519693</v>
      </c>
      <c r="F8" s="51">
        <v>21859183565</v>
      </c>
      <c r="G8" s="4">
        <v>8737950</v>
      </c>
      <c r="H8" s="4">
        <v>106908703258</v>
      </c>
      <c r="I8" s="4">
        <v>82578359310</v>
      </c>
      <c r="J8" s="51">
        <v>24330343948</v>
      </c>
    </row>
    <row r="9" spans="2:12" ht="26.25" customHeight="1" x14ac:dyDescent="0.45">
      <c r="B9" s="3" t="s">
        <v>115</v>
      </c>
      <c r="C9" s="4">
        <v>1295262</v>
      </c>
      <c r="D9" s="4">
        <v>16553194890</v>
      </c>
      <c r="E9" s="4">
        <v>9034645951</v>
      </c>
      <c r="F9" s="51">
        <v>7518548939</v>
      </c>
      <c r="G9" s="4">
        <v>1295262</v>
      </c>
      <c r="H9" s="4">
        <v>16553194890</v>
      </c>
      <c r="I9" s="4">
        <v>8776767538</v>
      </c>
      <c r="J9" s="51">
        <v>7776427352</v>
      </c>
    </row>
    <row r="10" spans="2:12" ht="27" customHeight="1" x14ac:dyDescent="0.45">
      <c r="B10" s="3" t="s">
        <v>91</v>
      </c>
      <c r="C10" s="4">
        <v>3900</v>
      </c>
      <c r="D10" s="4">
        <v>3509555825</v>
      </c>
      <c r="E10" s="4">
        <v>3474013613</v>
      </c>
      <c r="F10" s="51">
        <v>35542212</v>
      </c>
      <c r="G10" s="4">
        <v>3900</v>
      </c>
      <c r="H10" s="4">
        <v>3509555825</v>
      </c>
      <c r="I10" s="4">
        <v>3192512896</v>
      </c>
      <c r="J10" s="51">
        <v>317042929</v>
      </c>
    </row>
    <row r="11" spans="2:12" ht="26.25" customHeight="1" x14ac:dyDescent="0.45">
      <c r="B11" s="3" t="s">
        <v>90</v>
      </c>
      <c r="C11" s="4">
        <v>3800</v>
      </c>
      <c r="D11" s="4">
        <v>2744842345</v>
      </c>
      <c r="E11" s="4">
        <v>2684397799</v>
      </c>
      <c r="F11" s="51">
        <v>60444546</v>
      </c>
      <c r="G11" s="4">
        <v>3800</v>
      </c>
      <c r="H11" s="4">
        <v>2744842345</v>
      </c>
      <c r="I11" s="4">
        <v>2481297637</v>
      </c>
      <c r="J11" s="51">
        <v>263544708</v>
      </c>
    </row>
    <row r="12" spans="2:12" ht="27" customHeight="1" x14ac:dyDescent="0.45">
      <c r="B12" s="3" t="s">
        <v>114</v>
      </c>
      <c r="C12" s="4">
        <v>781451</v>
      </c>
      <c r="D12" s="4">
        <v>2734283865</v>
      </c>
      <c r="E12" s="4">
        <v>3168441034</v>
      </c>
      <c r="F12" s="51">
        <v>-434157168</v>
      </c>
      <c r="G12" s="4">
        <v>781451</v>
      </c>
      <c r="H12" s="4">
        <v>2734283865</v>
      </c>
      <c r="I12" s="4">
        <v>2635992309</v>
      </c>
      <c r="J12" s="51">
        <v>98291556</v>
      </c>
    </row>
    <row r="13" spans="2:12" ht="27.75" customHeight="1" x14ac:dyDescent="0.45">
      <c r="B13" s="3" t="s">
        <v>118</v>
      </c>
      <c r="C13" s="4">
        <v>24921</v>
      </c>
      <c r="D13" s="4">
        <v>408860822</v>
      </c>
      <c r="E13" s="4">
        <v>815067031</v>
      </c>
      <c r="F13" s="51">
        <v>-406206208</v>
      </c>
      <c r="G13" s="4">
        <v>24921</v>
      </c>
      <c r="H13" s="4">
        <v>408860822</v>
      </c>
      <c r="I13" s="4">
        <v>397684181</v>
      </c>
      <c r="J13" s="51">
        <v>11176641</v>
      </c>
    </row>
    <row r="14" spans="2:12" ht="27" customHeight="1" x14ac:dyDescent="0.45">
      <c r="B14" s="3" t="s">
        <v>123</v>
      </c>
      <c r="C14" s="4">
        <v>0</v>
      </c>
      <c r="D14" s="4">
        <v>0</v>
      </c>
      <c r="E14" s="51">
        <v>0</v>
      </c>
      <c r="F14" s="51">
        <v>0</v>
      </c>
      <c r="G14" s="4">
        <v>0</v>
      </c>
      <c r="H14" s="4">
        <v>0</v>
      </c>
      <c r="I14" s="4">
        <v>3</v>
      </c>
      <c r="J14" s="51">
        <v>-3</v>
      </c>
      <c r="L14" s="47"/>
    </row>
    <row r="15" spans="2:12" ht="27.75" customHeight="1" x14ac:dyDescent="0.45">
      <c r="B15" s="3" t="s">
        <v>113</v>
      </c>
      <c r="C15" s="4">
        <v>0</v>
      </c>
      <c r="D15" s="4">
        <v>0</v>
      </c>
      <c r="E15" s="4">
        <v>3718566714</v>
      </c>
      <c r="F15" s="51">
        <v>-3718566714</v>
      </c>
      <c r="G15" s="4">
        <v>0</v>
      </c>
      <c r="H15" s="4">
        <v>0</v>
      </c>
      <c r="I15" s="4">
        <v>0</v>
      </c>
      <c r="J15" s="51">
        <v>0</v>
      </c>
    </row>
    <row r="16" spans="2:12" ht="26.25" customHeight="1" x14ac:dyDescent="0.45">
      <c r="B16" s="3" t="s">
        <v>124</v>
      </c>
      <c r="C16" s="4">
        <v>0</v>
      </c>
      <c r="D16" s="4">
        <v>0</v>
      </c>
      <c r="E16" s="51">
        <v>-134150000</v>
      </c>
      <c r="F16" s="51">
        <v>134150000</v>
      </c>
      <c r="G16" s="4">
        <v>0</v>
      </c>
      <c r="H16" s="4">
        <v>0</v>
      </c>
      <c r="I16" s="4">
        <v>0</v>
      </c>
      <c r="J16" s="51">
        <v>0</v>
      </c>
    </row>
    <row r="17" spans="2:10" ht="33.75" customHeight="1" x14ac:dyDescent="0.55000000000000004">
      <c r="B17" s="167" t="s">
        <v>66</v>
      </c>
      <c r="C17" s="168"/>
      <c r="D17" s="17">
        <f>SUM(D7:D16)</f>
        <v>521282015840</v>
      </c>
      <c r="E17" s="17">
        <f>SUM(E7:E16)</f>
        <v>435713575301</v>
      </c>
      <c r="F17" s="18">
        <f>SUM(F7:F16)</f>
        <v>85568440541</v>
      </c>
      <c r="G17" s="28"/>
      <c r="H17" s="18">
        <f>SUM(H7:H16)</f>
        <v>521282015840</v>
      </c>
      <c r="I17" s="18">
        <f>SUM(I7:I16)</f>
        <v>334566115244</v>
      </c>
      <c r="J17" s="18">
        <f>SUM(J7:J16)</f>
        <v>186715900596</v>
      </c>
    </row>
    <row r="19" spans="2:10" x14ac:dyDescent="0.45">
      <c r="C19" s="10"/>
      <c r="F19" s="10"/>
      <c r="G19" s="10"/>
    </row>
  </sheetData>
  <sortState ref="B8:J16">
    <sortCondition descending="1" ref="B5"/>
  </sortState>
  <mergeCells count="13">
    <mergeCell ref="B1:J1"/>
    <mergeCell ref="B2:J2"/>
    <mergeCell ref="B3:J3"/>
    <mergeCell ref="B17:C17"/>
    <mergeCell ref="G6"/>
    <mergeCell ref="I6"/>
    <mergeCell ref="J6"/>
    <mergeCell ref="G5:J5"/>
    <mergeCell ref="B5:B6"/>
    <mergeCell ref="C6"/>
    <mergeCell ref="D6"/>
    <mergeCell ref="E6"/>
    <mergeCell ref="C5:F5"/>
  </mergeCells>
  <printOptions horizontalCentered="1" verticalCentered="1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زینب یعقوبی</dc:creator>
  <cp:lastModifiedBy>زینب یعقوبی</cp:lastModifiedBy>
  <cp:lastPrinted>2020-01-25T08:54:31Z</cp:lastPrinted>
  <dcterms:created xsi:type="dcterms:W3CDTF">2018-12-22T09:13:23Z</dcterms:created>
  <dcterms:modified xsi:type="dcterms:W3CDTF">2020-02-24T05:15:33Z</dcterms:modified>
</cp:coreProperties>
</file>