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8\آذر\"/>
    </mc:Choice>
  </mc:AlternateContent>
  <bookViews>
    <workbookView xWindow="0" yWindow="0" windowWidth="20400" windowHeight="76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مشارکت'!$A$1:$U$10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'!$A$1:$L$8</definedName>
    <definedName name="_xlnm.Print_Area" localSheetId="8">'درآمد ناشی از تغییر قیمت اوراق '!$A$1:$K$18</definedName>
    <definedName name="_xlnm.Print_Area" localSheetId="9">'درآمد ناشی از فروش '!$A$1:$K$19</definedName>
    <definedName name="_xlnm.Print_Area" localSheetId="5">'سپرده '!$A$1:$L$10</definedName>
    <definedName name="_xlnm.Print_Area" localSheetId="11">'سرمایه‌گذاری در اوراق بهادار '!$A$1:$K$12</definedName>
    <definedName name="_xlnm.Print_Area" localSheetId="10">'سرمایه‌گذاری در سهام '!$A$1:$M$17</definedName>
    <definedName name="_xlnm.Print_Area" localSheetId="6">'سود اوراق بهادار و سپرده بانکی '!$A$1:$L$10</definedName>
    <definedName name="_xlnm.Print_Area" localSheetId="0">سهام!$A$1:$O$15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M14" i="1" l="1"/>
  <c r="D14" i="1"/>
  <c r="E14" i="1"/>
  <c r="G14" i="1"/>
  <c r="I14" i="1"/>
  <c r="L14" i="1"/>
  <c r="I11" i="12" l="1"/>
  <c r="H11" i="12"/>
  <c r="F11" i="12"/>
  <c r="D11" i="12"/>
  <c r="C10" i="14"/>
  <c r="D9" i="15"/>
  <c r="E9" i="15"/>
  <c r="F7" i="13"/>
  <c r="D7" i="13"/>
  <c r="J11" i="12"/>
  <c r="K14" i="11"/>
  <c r="J14" i="11"/>
  <c r="I14" i="11"/>
  <c r="F14" i="11"/>
  <c r="E14" i="11"/>
  <c r="D14" i="11"/>
  <c r="J18" i="10"/>
  <c r="I18" i="10"/>
  <c r="H18" i="10"/>
  <c r="F18" i="10"/>
  <c r="E18" i="10"/>
  <c r="D18" i="10"/>
  <c r="J17" i="9"/>
  <c r="I17" i="9"/>
  <c r="H17" i="9"/>
  <c r="F17" i="9"/>
  <c r="E17" i="9"/>
  <c r="D17" i="9"/>
  <c r="K8" i="7"/>
  <c r="I8" i="7"/>
  <c r="H8" i="7"/>
  <c r="F8" i="7"/>
  <c r="J9" i="6"/>
  <c r="I9" i="6"/>
  <c r="H9" i="6"/>
  <c r="G9" i="6"/>
  <c r="S9" i="3"/>
  <c r="R9" i="3"/>
  <c r="Q9" i="3"/>
  <c r="P9" i="3"/>
  <c r="K9" i="3"/>
  <c r="J9" i="3"/>
  <c r="I9" i="3"/>
  <c r="G6" i="13" l="1"/>
  <c r="E6" i="13"/>
  <c r="H14" i="11" l="1"/>
  <c r="J11" i="1"/>
  <c r="J12" i="1"/>
  <c r="J10" i="1"/>
  <c r="J7" i="1"/>
  <c r="J8" i="1"/>
  <c r="J13" i="1"/>
  <c r="J9" i="1"/>
  <c r="E8" i="15" l="1"/>
  <c r="E7" i="15"/>
  <c r="E6" i="15"/>
  <c r="B10" i="14" l="1"/>
  <c r="E11" i="12"/>
  <c r="G10" i="11" l="1"/>
  <c r="G8" i="11"/>
  <c r="G11" i="11"/>
  <c r="G13" i="11"/>
  <c r="G7" i="11"/>
  <c r="G12" i="11"/>
  <c r="G6" i="11"/>
  <c r="G9" i="11"/>
  <c r="L10" i="11"/>
  <c r="L12" i="11"/>
  <c r="L9" i="11"/>
  <c r="L6" i="11"/>
  <c r="L8" i="11"/>
  <c r="L11" i="11"/>
  <c r="L7" i="11"/>
  <c r="L13" i="11"/>
  <c r="O9" i="3"/>
  <c r="N9" i="3"/>
  <c r="M9" i="3"/>
  <c r="L9" i="3"/>
  <c r="L14" i="11" l="1"/>
  <c r="G14" i="11"/>
  <c r="G7" i="13"/>
  <c r="E7" i="13"/>
  <c r="C14" i="11" l="1"/>
</calcChain>
</file>

<file path=xl/sharedStrings.xml><?xml version="1.0" encoding="utf-8"?>
<sst xmlns="http://schemas.openxmlformats.org/spreadsheetml/2006/main" count="503" uniqueCount="136">
  <si>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</si>
  <si>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</si>
  <si>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</si>
  <si>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</si>
  <si>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</si>
  <si>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</si>
  <si>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</si>
  <si>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</si>
  <si>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</si>
  <si>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</si>
  <si>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</si>
  <si>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</si>
  <si>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</si>
  <si>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</si>
  <si>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بازرگاني و توليدي مرجان كار</t>
  </si>
  <si>
    <t>سرمايه گذاري توسعه گوهران اميد</t>
  </si>
  <si>
    <t>سيمان‌هرمزگان‌</t>
  </si>
  <si>
    <t>كوير تاير</t>
  </si>
  <si>
    <t>گروه مديريت سرمايه گذاري اميد</t>
  </si>
  <si>
    <t>مديريت انرژي اميد  تابان هور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</si>
  <si>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</si>
  <si>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</si>
  <si>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</si>
  <si>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</si>
  <si>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</si>
  <si>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</si>
  <si>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</si>
  <si>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</si>
  <si>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</si>
  <si>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</si>
  <si>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</si>
  <si>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</si>
  <si>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</si>
  <si>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</si>
  <si>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</si>
  <si>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</si>
  <si>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</si>
  <si>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</si>
  <si>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</si>
  <si>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</si>
  <si>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</si>
  <si>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</si>
  <si>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</si>
  <si>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</si>
  <si>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</si>
  <si>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</si>
  <si>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</si>
  <si>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</si>
  <si>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</si>
  <si>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</si>
  <si>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</si>
  <si>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</si>
  <si>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</si>
  <si>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</si>
  <si>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</si>
  <si>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</si>
  <si>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</si>
  <si>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</si>
  <si>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</si>
  <si>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</si>
  <si>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</si>
  <si>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</si>
  <si>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</si>
  <si>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</si>
  <si>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</si>
  <si>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</si>
  <si>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</si>
  <si>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</si>
  <si>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</si>
  <si>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</si>
  <si>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</si>
  <si>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</si>
  <si>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</si>
  <si>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</si>
  <si>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</si>
  <si>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</si>
  <si>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</si>
  <si>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</si>
  <si>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</si>
  <si>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</si>
  <si>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</si>
  <si>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</si>
  <si>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</si>
  <si>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</si>
  <si>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</si>
  <si>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</si>
  <si>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</si>
  <si>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</si>
  <si>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</si>
  <si>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</si>
  <si>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</si>
  <si>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</si>
  <si>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</si>
  <si>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</si>
  <si>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</si>
  <si>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ح . سيمان‌هرمزگان‌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</si>
  <si>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</si>
  <si>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</si>
  <si>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</si>
  <si>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</si>
  <si>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</si>
  <si>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</si>
  <si>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</si>
  <si>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</si>
  <si>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</si>
  <si>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</si>
  <si>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حساب جاری</t>
  </si>
  <si>
    <t>سپرده کوتاه مدت</t>
  </si>
  <si>
    <t>1397/06/18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</si>
  <si>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</si>
  <si>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</si>
  <si>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</si>
  <si>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</si>
  <si>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</si>
  <si>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</si>
  <si>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</si>
  <si>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</si>
  <si>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1398/08/30</t>
  </si>
  <si>
    <t>برای ماه منتهی به 1398/09/30</t>
  </si>
  <si>
    <t>1398/09/30</t>
  </si>
  <si>
    <t>ح . سرمايه گذاري توسعه گوهران اميد</t>
  </si>
  <si>
    <t>1.59 %</t>
  </si>
  <si>
    <t>0.37 %</t>
  </si>
  <si>
    <t>0.83 %</t>
  </si>
  <si>
    <t>0.97 %</t>
  </si>
  <si>
    <t>58.63 %</t>
  </si>
  <si>
    <t>27.72 %</t>
  </si>
  <si>
    <t>0.23 %</t>
  </si>
  <si>
    <t>1.25 %</t>
  </si>
  <si>
    <t>0.68 %</t>
  </si>
  <si>
    <t>1349800287705</t>
  </si>
  <si>
    <t>1349301287911</t>
  </si>
  <si>
    <t>0200048775001</t>
  </si>
  <si>
    <t>0.00 %</t>
  </si>
  <si>
    <t>5.91 %</t>
  </si>
  <si>
    <t>*مبلغ کل دارایی ها در تاریخ افشای گزارش 500،751،236،669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</si>
</sst>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19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6" fontId="5" fillId="0" borderId="0" xfId="0" applyNumberFormat="1" applyFont="1" applyBorder="1" applyAlignment="1">
      <alignment horizontal="center"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center" vertical="center"/>
    </xf>
    <xf numFmtId="3" fontId="5" fillId="3" borderId="23" xfId="0" applyNumberFormat="1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4" borderId="3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3" fontId="1" fillId="0" borderId="23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1" fillId="0" borderId="31" xfId="0" applyFont="1" applyBorder="1" applyAlignment="1">
      <alignment horizontal="center" vertical="center"/>
    </xf>
    <xf numFmtId="0" fontId="5" fillId="0" borderId="32" xfId="0" applyFont="1" applyBorder="1"/>
    <xf numFmtId="3" fontId="5" fillId="0" borderId="31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1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1" xfId="0" applyFont="1" applyBorder="1" applyAlignment="1">
      <alignment horizontal="center"/>
    </xf>
    <xf numFmtId="165" fontId="1" fillId="0" borderId="1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15" fillId="0" borderId="21" xfId="1" applyNumberFormat="1" applyFont="1" applyBorder="1" applyAlignment="1">
      <alignment horizontal="center"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3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9" xfId="2" applyNumberFormat="1" applyFont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0" fontId="1" fillId="0" borderId="21" xfId="2" applyNumberFormat="1" applyFont="1" applyBorder="1" applyAlignment="1">
      <alignment horizontal="center" vertical="center"/>
    </xf>
    <xf numFmtId="10" fontId="15" fillId="0" borderId="26" xfId="1" applyNumberFormat="1" applyFont="1" applyBorder="1" applyAlignment="1">
      <alignment horizontal="center" vertical="center"/>
    </xf>
    <xf numFmtId="165" fontId="0" fillId="0" borderId="0" xfId="0" applyNumberFormat="1" applyBorder="1"/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3" fontId="1" fillId="3" borderId="24" xfId="0" applyNumberFormat="1" applyFont="1" applyFill="1" applyBorder="1" applyAlignment="1">
      <alignment horizontal="center" vertical="center"/>
    </xf>
    <xf numFmtId="3" fontId="5" fillId="3" borderId="25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 readingOrder="1"/>
    </xf>
    <xf numFmtId="0" fontId="6" fillId="3" borderId="20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2"/>
  <sheetViews>
    <sheetView rightToLeft="1" tabSelected="1" view="pageBreakPreview" topLeftCell="A3" zoomScale="80" zoomScaleNormal="90" zoomScaleSheetLayoutView="80" workbookViewId="0">
      <selection activeCell="M15" sqref="M15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0.5703125" style="1" bestFit="1" customWidth="1"/>
    <col min="9" max="9" width="15.28515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4"/>
      <c r="C1" s="113" t="s">
        <v>0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2:14" ht="26.25" x14ac:dyDescent="0.45">
      <c r="B2" s="55"/>
      <c r="C2" s="119" t="s">
        <v>1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2:14" ht="26.25" x14ac:dyDescent="0.45">
      <c r="B3" s="56" t="s">
        <v>86</v>
      </c>
      <c r="C3" s="121" t="s">
        <v>118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2"/>
    </row>
    <row r="4" spans="2:14" ht="24.75" customHeight="1" x14ac:dyDescent="0.45">
      <c r="B4" s="123" t="s">
        <v>2</v>
      </c>
      <c r="C4" s="112" t="s">
        <v>117</v>
      </c>
      <c r="D4" s="112" t="s">
        <v>3</v>
      </c>
      <c r="E4" s="112" t="s">
        <v>3</v>
      </c>
      <c r="F4" s="112" t="s">
        <v>4</v>
      </c>
      <c r="G4" s="112" t="s">
        <v>4</v>
      </c>
      <c r="H4" s="112" t="s">
        <v>4</v>
      </c>
      <c r="I4" s="112" t="s">
        <v>4</v>
      </c>
      <c r="J4" s="112" t="s">
        <v>119</v>
      </c>
      <c r="K4" s="112" t="s">
        <v>5</v>
      </c>
      <c r="L4" s="112" t="s">
        <v>5</v>
      </c>
      <c r="M4" s="112" t="s">
        <v>5</v>
      </c>
      <c r="N4" s="127" t="s">
        <v>5</v>
      </c>
    </row>
    <row r="5" spans="2:14" ht="26.25" customHeight="1" x14ac:dyDescent="0.45">
      <c r="B5" s="124"/>
      <c r="C5" s="112" t="s">
        <v>6</v>
      </c>
      <c r="D5" s="112" t="s">
        <v>7</v>
      </c>
      <c r="E5" s="112" t="s">
        <v>8</v>
      </c>
      <c r="F5" s="112" t="s">
        <v>9</v>
      </c>
      <c r="G5" s="112" t="s">
        <v>9</v>
      </c>
      <c r="H5" s="112" t="s">
        <v>10</v>
      </c>
      <c r="I5" s="112" t="s">
        <v>10</v>
      </c>
      <c r="J5" s="112" t="s">
        <v>6</v>
      </c>
      <c r="K5" s="112" t="s">
        <v>11</v>
      </c>
      <c r="L5" s="112" t="s">
        <v>7</v>
      </c>
      <c r="M5" s="112" t="s">
        <v>8</v>
      </c>
      <c r="N5" s="126" t="s">
        <v>12</v>
      </c>
    </row>
    <row r="6" spans="2:14" ht="29.25" customHeight="1" x14ac:dyDescent="0.45">
      <c r="B6" s="125"/>
      <c r="C6" s="112" t="s">
        <v>6</v>
      </c>
      <c r="D6" s="112" t="s">
        <v>7</v>
      </c>
      <c r="E6" s="112" t="s">
        <v>8</v>
      </c>
      <c r="F6" s="112" t="s">
        <v>6</v>
      </c>
      <c r="G6" s="112" t="s">
        <v>7</v>
      </c>
      <c r="H6" s="112" t="s">
        <v>6</v>
      </c>
      <c r="I6" s="112" t="s">
        <v>13</v>
      </c>
      <c r="J6" s="112" t="s">
        <v>6</v>
      </c>
      <c r="K6" s="112" t="s">
        <v>11</v>
      </c>
      <c r="L6" s="112" t="s">
        <v>7</v>
      </c>
      <c r="M6" s="112" t="s">
        <v>8</v>
      </c>
      <c r="N6" s="126" t="s">
        <v>12</v>
      </c>
    </row>
    <row r="7" spans="2:14" ht="32.25" customHeight="1" x14ac:dyDescent="0.45">
      <c r="B7" s="57" t="s">
        <v>18</v>
      </c>
      <c r="C7" s="4">
        <v>39350611</v>
      </c>
      <c r="D7" s="4">
        <v>218891495969</v>
      </c>
      <c r="E7" s="4">
        <v>252132442065.55399</v>
      </c>
      <c r="F7" s="4">
        <v>669873</v>
      </c>
      <c r="G7" s="4">
        <v>4374045194</v>
      </c>
      <c r="H7" s="4">
        <v>188270</v>
      </c>
      <c r="I7" s="4">
        <v>1370573352</v>
      </c>
      <c r="J7" s="13">
        <f t="shared" ref="J7:J13" si="0">C7+F7-H7</f>
        <v>39832214</v>
      </c>
      <c r="K7" s="13">
        <v>7457</v>
      </c>
      <c r="L7" s="4">
        <v>222215226656</v>
      </c>
      <c r="M7" s="4">
        <v>295843674807.00598</v>
      </c>
      <c r="N7" s="108" t="s">
        <v>125</v>
      </c>
    </row>
    <row r="8" spans="2:14" ht="32.25" customHeight="1" x14ac:dyDescent="0.45">
      <c r="B8" s="57" t="s">
        <v>19</v>
      </c>
      <c r="C8" s="4">
        <v>18518637</v>
      </c>
      <c r="D8" s="4">
        <v>98529796370</v>
      </c>
      <c r="E8" s="4">
        <v>97443601773.508698</v>
      </c>
      <c r="F8" s="4">
        <v>6633719</v>
      </c>
      <c r="G8" s="4">
        <v>45757856211</v>
      </c>
      <c r="H8" s="4">
        <v>4967381</v>
      </c>
      <c r="I8" s="4">
        <v>30390432083</v>
      </c>
      <c r="J8" s="13">
        <f t="shared" si="0"/>
        <v>20184975</v>
      </c>
      <c r="K8" s="13">
        <v>6958</v>
      </c>
      <c r="L8" s="4">
        <v>117823739407</v>
      </c>
      <c r="M8" s="4">
        <v>139886672296.36099</v>
      </c>
      <c r="N8" s="108" t="s">
        <v>126</v>
      </c>
    </row>
    <row r="9" spans="2:14" ht="31.5" customHeight="1" x14ac:dyDescent="0.45">
      <c r="B9" s="57" t="s">
        <v>95</v>
      </c>
      <c r="C9" s="4">
        <v>1015632</v>
      </c>
      <c r="D9" s="4">
        <v>4241279232</v>
      </c>
      <c r="E9" s="4">
        <v>6633939202.5225601</v>
      </c>
      <c r="F9" s="4">
        <v>0</v>
      </c>
      <c r="G9" s="4">
        <v>0</v>
      </c>
      <c r="H9" s="4">
        <v>0</v>
      </c>
      <c r="I9" s="4">
        <v>0</v>
      </c>
      <c r="J9" s="13">
        <f t="shared" si="0"/>
        <v>1015632</v>
      </c>
      <c r="K9" s="13">
        <v>7940</v>
      </c>
      <c r="L9" s="4">
        <v>4241279232</v>
      </c>
      <c r="M9" s="4">
        <v>8031942248.8607998</v>
      </c>
      <c r="N9" s="107" t="s">
        <v>121</v>
      </c>
    </row>
    <row r="10" spans="2:14" ht="32.25" customHeight="1" x14ac:dyDescent="0.45">
      <c r="B10" s="57" t="s">
        <v>17</v>
      </c>
      <c r="C10" s="4">
        <v>43800</v>
      </c>
      <c r="D10" s="4">
        <v>377984641</v>
      </c>
      <c r="E10" s="4">
        <v>366233873.00999999</v>
      </c>
      <c r="F10" s="4">
        <v>758749</v>
      </c>
      <c r="G10" s="4">
        <v>8593480162</v>
      </c>
      <c r="H10" s="4">
        <v>406540</v>
      </c>
      <c r="I10" s="4">
        <v>4522011187</v>
      </c>
      <c r="J10" s="13">
        <f t="shared" si="0"/>
        <v>396009</v>
      </c>
      <c r="K10" s="13">
        <v>12434</v>
      </c>
      <c r="L10" s="4">
        <v>4635275453</v>
      </c>
      <c r="M10" s="4">
        <v>4904329242.1350603</v>
      </c>
      <c r="N10" s="108" t="s">
        <v>124</v>
      </c>
    </row>
    <row r="11" spans="2:14" ht="32.25" customHeight="1" x14ac:dyDescent="0.45">
      <c r="B11" s="57" t="s">
        <v>16</v>
      </c>
      <c r="C11" s="4">
        <v>583791</v>
      </c>
      <c r="D11" s="4">
        <v>4204210310</v>
      </c>
      <c r="E11" s="4">
        <v>4394687331.4117804</v>
      </c>
      <c r="F11" s="4">
        <v>356598</v>
      </c>
      <c r="G11" s="4">
        <v>3009766421</v>
      </c>
      <c r="H11" s="4">
        <v>471886</v>
      </c>
      <c r="I11" s="4">
        <v>4000907117</v>
      </c>
      <c r="J11" s="13">
        <f t="shared" si="0"/>
        <v>468503</v>
      </c>
      <c r="K11" s="13">
        <v>8940</v>
      </c>
      <c r="L11" s="4">
        <v>3738555419</v>
      </c>
      <c r="M11" s="4">
        <v>4171705036.8881998</v>
      </c>
      <c r="N11" s="108" t="s">
        <v>123</v>
      </c>
    </row>
    <row r="12" spans="2:14" ht="32.25" customHeight="1" x14ac:dyDescent="0.45">
      <c r="B12" s="57" t="s">
        <v>15</v>
      </c>
      <c r="C12" s="4">
        <v>2640339</v>
      </c>
      <c r="D12" s="4">
        <v>7155838406</v>
      </c>
      <c r="E12" s="4">
        <v>6979499941.7730598</v>
      </c>
      <c r="F12" s="4">
        <v>881464</v>
      </c>
      <c r="G12" s="4">
        <v>2828866571</v>
      </c>
      <c r="H12" s="4">
        <v>3003269</v>
      </c>
      <c r="I12" s="4">
        <v>9544058020</v>
      </c>
      <c r="J12" s="13">
        <f t="shared" si="0"/>
        <v>518534</v>
      </c>
      <c r="K12" s="13">
        <v>3580</v>
      </c>
      <c r="L12" s="4">
        <v>1678164709</v>
      </c>
      <c r="M12" s="4">
        <v>1848944876.6372001</v>
      </c>
      <c r="N12" s="108" t="s">
        <v>122</v>
      </c>
    </row>
    <row r="13" spans="2:14" ht="27.75" customHeight="1" x14ac:dyDescent="0.45">
      <c r="B13" s="57" t="s">
        <v>120</v>
      </c>
      <c r="C13" s="4">
        <v>0</v>
      </c>
      <c r="D13" s="4">
        <v>0</v>
      </c>
      <c r="E13" s="4">
        <v>0</v>
      </c>
      <c r="F13" s="4">
        <v>454793</v>
      </c>
      <c r="G13" s="4">
        <v>0</v>
      </c>
      <c r="H13" s="4">
        <v>0</v>
      </c>
      <c r="I13" s="4">
        <v>0</v>
      </c>
      <c r="J13" s="13">
        <f t="shared" si="0"/>
        <v>454793</v>
      </c>
      <c r="K13" s="13">
        <v>2578</v>
      </c>
      <c r="L13" s="4">
        <v>645351267</v>
      </c>
      <c r="M13" s="4">
        <v>1167778253.1475401</v>
      </c>
      <c r="N13" s="108" t="s">
        <v>127</v>
      </c>
    </row>
    <row r="14" spans="2:14" ht="36.75" customHeight="1" thickBot="1" x14ac:dyDescent="0.5">
      <c r="B14" s="115" t="s">
        <v>72</v>
      </c>
      <c r="C14" s="116"/>
      <c r="D14" s="58">
        <f>SUM(D7:D13)</f>
        <v>333400604928</v>
      </c>
      <c r="E14" s="79">
        <f>SUM(E7:E13)</f>
        <v>367950404187.78015</v>
      </c>
      <c r="F14" s="59"/>
      <c r="G14" s="79">
        <f>SUM(G7:G13)</f>
        <v>64564014559</v>
      </c>
      <c r="H14" s="59"/>
      <c r="I14" s="58">
        <f>SUM(I7:I13)</f>
        <v>49827981759</v>
      </c>
      <c r="J14" s="117"/>
      <c r="K14" s="118"/>
      <c r="L14" s="79">
        <f>SUM(L7:L13)</f>
        <v>354977592143</v>
      </c>
      <c r="M14" s="79">
        <f>SUM(M7:M13)</f>
        <v>455855046761.03571</v>
      </c>
      <c r="N14" s="109">
        <v>0.9032</v>
      </c>
    </row>
    <row r="15" spans="2:14" x14ac:dyDescent="0.45">
      <c r="J15" s="11"/>
      <c r="L15" s="10"/>
    </row>
    <row r="16" spans="2:14" x14ac:dyDescent="0.45">
      <c r="E16" s="50"/>
      <c r="I16" s="11"/>
      <c r="J16" s="11"/>
      <c r="K16" s="10"/>
      <c r="M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C17" sqref="C17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60"/>
      <c r="C1" s="128" t="s">
        <v>0</v>
      </c>
      <c r="D1" s="128"/>
      <c r="E1" s="128"/>
      <c r="F1" s="128"/>
      <c r="G1" s="128"/>
      <c r="H1" s="128"/>
      <c r="I1" s="128"/>
      <c r="J1" s="129"/>
    </row>
    <row r="2" spans="2:10" ht="24" x14ac:dyDescent="0.45">
      <c r="B2" s="61"/>
      <c r="C2" s="130" t="s">
        <v>1</v>
      </c>
      <c r="D2" s="130"/>
      <c r="E2" s="130"/>
      <c r="F2" s="130"/>
      <c r="G2" s="130"/>
      <c r="H2" s="130"/>
      <c r="I2" s="130"/>
      <c r="J2" s="131"/>
    </row>
    <row r="3" spans="2:10" ht="24.75" thickBot="1" x14ac:dyDescent="0.5">
      <c r="B3" s="56" t="s">
        <v>86</v>
      </c>
      <c r="C3" s="130" t="s">
        <v>118</v>
      </c>
      <c r="D3" s="130"/>
      <c r="E3" s="130"/>
      <c r="F3" s="130"/>
      <c r="G3" s="130"/>
      <c r="H3" s="130"/>
      <c r="I3" s="130"/>
      <c r="J3" s="131"/>
    </row>
    <row r="4" spans="2:10" x14ac:dyDescent="0.45">
      <c r="B4" s="132" t="s">
        <v>2</v>
      </c>
      <c r="C4" s="135" t="s">
        <v>117</v>
      </c>
      <c r="D4" s="135" t="s">
        <v>3</v>
      </c>
      <c r="E4" s="135" t="s">
        <v>3</v>
      </c>
      <c r="F4" s="135" t="s">
        <v>3</v>
      </c>
      <c r="G4" s="135" t="s">
        <v>119</v>
      </c>
      <c r="H4" s="135" t="s">
        <v>5</v>
      </c>
      <c r="I4" s="135" t="s">
        <v>5</v>
      </c>
      <c r="J4" s="137" t="s">
        <v>5</v>
      </c>
    </row>
    <row r="5" spans="2:10" x14ac:dyDescent="0.45">
      <c r="B5" s="133" t="s">
        <v>2</v>
      </c>
      <c r="C5" s="134" t="s">
        <v>20</v>
      </c>
      <c r="D5" s="134" t="s">
        <v>21</v>
      </c>
      <c r="E5" s="134" t="s">
        <v>22</v>
      </c>
      <c r="F5" s="134" t="s">
        <v>23</v>
      </c>
      <c r="G5" s="134" t="s">
        <v>20</v>
      </c>
      <c r="H5" s="134" t="s">
        <v>21</v>
      </c>
      <c r="I5" s="134" t="s">
        <v>22</v>
      </c>
      <c r="J5" s="136" t="s">
        <v>23</v>
      </c>
    </row>
    <row r="6" spans="2:10" ht="21.75" customHeight="1" thickBot="1" x14ac:dyDescent="0.5">
      <c r="B6" s="62" t="s">
        <v>84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2"/>
  <sheetViews>
    <sheetView rightToLeft="1" view="pageBreakPreview" topLeftCell="F1" zoomScale="70" zoomScaleNormal="100" zoomScaleSheetLayoutView="70" workbookViewId="0">
      <selection activeCell="S10" sqref="S10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2.7109375" style="1" customWidth="1"/>
    <col min="11" max="11" width="26.5703125" style="1" bestFit="1" customWidth="1"/>
    <col min="12" max="12" width="14.5703125" style="1" customWidth="1"/>
    <col min="13" max="13" width="18.5703125" style="1" customWidth="1"/>
    <col min="14" max="14" width="16.28515625" style="1" customWidth="1"/>
    <col min="15" max="15" width="19.28515625" style="1" customWidth="1"/>
    <col min="16" max="16" width="15.42578125" style="1" customWidth="1"/>
    <col min="17" max="17" width="18" style="1" customWidth="1"/>
    <col min="18" max="18" width="22.42578125" style="1" customWidth="1"/>
    <col min="19" max="19" width="23.7109375" style="1" customWidth="1"/>
    <col min="20" max="20" width="13.1406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60"/>
      <c r="C1" s="128" t="s">
        <v>0</v>
      </c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9"/>
    </row>
    <row r="2" spans="2:20" ht="35.25" customHeight="1" x14ac:dyDescent="0.45">
      <c r="B2" s="61"/>
      <c r="C2" s="130" t="s">
        <v>1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1"/>
    </row>
    <row r="3" spans="2:20" ht="35.25" customHeight="1" x14ac:dyDescent="0.45">
      <c r="B3" s="56" t="s">
        <v>86</v>
      </c>
      <c r="C3" s="145" t="s">
        <v>118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6"/>
    </row>
    <row r="4" spans="2:20" ht="35.25" customHeight="1" x14ac:dyDescent="0.45">
      <c r="B4" s="147" t="s">
        <v>24</v>
      </c>
      <c r="C4" s="141" t="s">
        <v>24</v>
      </c>
      <c r="D4" s="141" t="s">
        <v>24</v>
      </c>
      <c r="E4" s="141" t="s">
        <v>24</v>
      </c>
      <c r="F4" s="141" t="s">
        <v>24</v>
      </c>
      <c r="G4" s="141" t="s">
        <v>24</v>
      </c>
      <c r="H4" s="141" t="s">
        <v>24</v>
      </c>
      <c r="I4" s="141" t="s">
        <v>117</v>
      </c>
      <c r="J4" s="141" t="s">
        <v>3</v>
      </c>
      <c r="K4" s="141" t="s">
        <v>3</v>
      </c>
      <c r="L4" s="141" t="s">
        <v>4</v>
      </c>
      <c r="M4" s="141" t="s">
        <v>4</v>
      </c>
      <c r="N4" s="141" t="s">
        <v>4</v>
      </c>
      <c r="O4" s="141" t="s">
        <v>4</v>
      </c>
      <c r="P4" s="141" t="s">
        <v>119</v>
      </c>
      <c r="Q4" s="141" t="s">
        <v>5</v>
      </c>
      <c r="R4" s="141" t="s">
        <v>5</v>
      </c>
      <c r="S4" s="141" t="s">
        <v>5</v>
      </c>
      <c r="T4" s="143" t="s">
        <v>5</v>
      </c>
    </row>
    <row r="5" spans="2:20" ht="35.25" customHeight="1" x14ac:dyDescent="0.45">
      <c r="B5" s="147" t="s">
        <v>25</v>
      </c>
      <c r="C5" s="144" t="s">
        <v>26</v>
      </c>
      <c r="D5" s="144" t="s">
        <v>27</v>
      </c>
      <c r="E5" s="144" t="s">
        <v>28</v>
      </c>
      <c r="F5" s="144" t="s">
        <v>29</v>
      </c>
      <c r="G5" s="144" t="s">
        <v>30</v>
      </c>
      <c r="H5" s="144" t="s">
        <v>23</v>
      </c>
      <c r="I5" s="144" t="s">
        <v>6</v>
      </c>
      <c r="J5" s="144" t="s">
        <v>7</v>
      </c>
      <c r="K5" s="106" t="s">
        <v>8</v>
      </c>
      <c r="L5" s="144" t="s">
        <v>111</v>
      </c>
      <c r="M5" s="106" t="s">
        <v>112</v>
      </c>
      <c r="N5" s="144" t="s">
        <v>113</v>
      </c>
      <c r="O5" s="106" t="s">
        <v>10</v>
      </c>
      <c r="P5" s="144" t="s">
        <v>6</v>
      </c>
      <c r="Q5" s="106" t="s">
        <v>31</v>
      </c>
      <c r="R5" s="106" t="s">
        <v>7</v>
      </c>
      <c r="S5" s="106" t="s">
        <v>8</v>
      </c>
      <c r="T5" s="142" t="s">
        <v>12</v>
      </c>
    </row>
    <row r="6" spans="2:20" ht="39" customHeight="1" x14ac:dyDescent="0.45">
      <c r="B6" s="147" t="s">
        <v>25</v>
      </c>
      <c r="C6" s="144" t="s">
        <v>26</v>
      </c>
      <c r="D6" s="144" t="s">
        <v>27</v>
      </c>
      <c r="E6" s="144" t="s">
        <v>28</v>
      </c>
      <c r="F6" s="144" t="s">
        <v>29</v>
      </c>
      <c r="G6" s="144" t="s">
        <v>30</v>
      </c>
      <c r="H6" s="144" t="s">
        <v>23</v>
      </c>
      <c r="I6" s="144" t="s">
        <v>6</v>
      </c>
      <c r="J6" s="144" t="s">
        <v>7</v>
      </c>
      <c r="K6" s="106" t="s">
        <v>110</v>
      </c>
      <c r="L6" s="144" t="s">
        <v>6</v>
      </c>
      <c r="M6" s="106" t="s">
        <v>110</v>
      </c>
      <c r="N6" s="144" t="s">
        <v>6</v>
      </c>
      <c r="O6" s="106" t="s">
        <v>110</v>
      </c>
      <c r="P6" s="144" t="s">
        <v>6</v>
      </c>
      <c r="Q6" s="106" t="s">
        <v>110</v>
      </c>
      <c r="R6" s="106" t="s">
        <v>110</v>
      </c>
      <c r="S6" s="106" t="s">
        <v>110</v>
      </c>
      <c r="T6" s="142" t="s">
        <v>12</v>
      </c>
    </row>
    <row r="7" spans="2:20" s="78" customFormat="1" ht="54" customHeight="1" x14ac:dyDescent="0.45">
      <c r="B7" s="85" t="s">
        <v>97</v>
      </c>
      <c r="C7" s="72" t="s">
        <v>101</v>
      </c>
      <c r="D7" s="72" t="s">
        <v>101</v>
      </c>
      <c r="E7" s="72" t="s">
        <v>102</v>
      </c>
      <c r="F7" s="72" t="s">
        <v>104</v>
      </c>
      <c r="G7" s="72">
        <v>0</v>
      </c>
      <c r="H7" s="72">
        <v>0</v>
      </c>
      <c r="I7" s="84">
        <v>9100</v>
      </c>
      <c r="J7" s="84">
        <v>5942054867</v>
      </c>
      <c r="K7" s="84">
        <v>6210130089</v>
      </c>
      <c r="L7" s="84">
        <v>0</v>
      </c>
      <c r="M7" s="84">
        <v>0</v>
      </c>
      <c r="N7" s="84">
        <v>0</v>
      </c>
      <c r="O7" s="84">
        <v>0</v>
      </c>
      <c r="P7" s="84">
        <v>9100</v>
      </c>
      <c r="Q7" s="84">
        <v>692178</v>
      </c>
      <c r="R7" s="84">
        <v>5942054867</v>
      </c>
      <c r="S7" s="84">
        <v>6294253155</v>
      </c>
      <c r="T7" s="102" t="s">
        <v>128</v>
      </c>
    </row>
    <row r="8" spans="2:20" s="78" customFormat="1" ht="53.25" customHeight="1" x14ac:dyDescent="0.45">
      <c r="B8" s="85" t="s">
        <v>98</v>
      </c>
      <c r="C8" s="72" t="s">
        <v>101</v>
      </c>
      <c r="D8" s="72" t="s">
        <v>101</v>
      </c>
      <c r="E8" s="72" t="s">
        <v>103</v>
      </c>
      <c r="F8" s="72" t="s">
        <v>105</v>
      </c>
      <c r="G8" s="72">
        <v>0</v>
      </c>
      <c r="H8" s="72">
        <v>0</v>
      </c>
      <c r="I8" s="84">
        <v>3900</v>
      </c>
      <c r="J8" s="84">
        <v>3192512895</v>
      </c>
      <c r="K8" s="84">
        <v>3393587663</v>
      </c>
      <c r="L8" s="84">
        <v>0</v>
      </c>
      <c r="M8" s="84">
        <v>0</v>
      </c>
      <c r="N8" s="84">
        <v>0</v>
      </c>
      <c r="O8" s="84">
        <v>0</v>
      </c>
      <c r="P8" s="84">
        <v>3900</v>
      </c>
      <c r="Q8" s="84">
        <v>876992</v>
      </c>
      <c r="R8" s="84">
        <v>3192512895</v>
      </c>
      <c r="S8" s="84">
        <v>3417789105</v>
      </c>
      <c r="T8" s="97" t="s">
        <v>129</v>
      </c>
    </row>
    <row r="9" spans="2:20" ht="45" customHeight="1" thickBot="1" x14ac:dyDescent="0.5">
      <c r="B9" s="138" t="s">
        <v>72</v>
      </c>
      <c r="C9" s="139"/>
      <c r="D9" s="139"/>
      <c r="E9" s="139"/>
      <c r="F9" s="139"/>
      <c r="G9" s="139"/>
      <c r="H9" s="140"/>
      <c r="I9" s="87">
        <f>SUM(I7:I8)</f>
        <v>13000</v>
      </c>
      <c r="J9" s="87">
        <f>SUM(J7:J8)</f>
        <v>9134567762</v>
      </c>
      <c r="K9" s="87">
        <f>SUM(K7:K8)</f>
        <v>9603717752</v>
      </c>
      <c r="L9" s="87">
        <f t="shared" ref="L9:O9" si="0">SUM(L7:L8)</f>
        <v>0</v>
      </c>
      <c r="M9" s="87">
        <f t="shared" si="0"/>
        <v>0</v>
      </c>
      <c r="N9" s="87">
        <f t="shared" si="0"/>
        <v>0</v>
      </c>
      <c r="O9" s="87">
        <f t="shared" si="0"/>
        <v>0</v>
      </c>
      <c r="P9" s="87">
        <f>SUM(P7:P8)</f>
        <v>13000</v>
      </c>
      <c r="Q9" s="87">
        <f>SUM(Q7:Q8)</f>
        <v>1569170</v>
      </c>
      <c r="R9" s="87">
        <f>SUM(R7:R8)</f>
        <v>9134567762</v>
      </c>
      <c r="S9" s="87">
        <f>SUM(S7:S8)</f>
        <v>9712042260</v>
      </c>
      <c r="T9" s="110">
        <v>1.9300000000000001E-2</v>
      </c>
    </row>
    <row r="12" spans="2:20" ht="35.25" customHeight="1" x14ac:dyDescent="0.45">
      <c r="T12" s="97"/>
    </row>
  </sheetData>
  <sortState ref="B7:T15">
    <sortCondition descending="1" ref="T7:T15"/>
  </sortState>
  <mergeCells count="21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B9:H9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I15" sqref="I15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48" t="s">
        <v>0</v>
      </c>
      <c r="D1" s="148"/>
      <c r="E1" s="148"/>
      <c r="F1" s="148"/>
      <c r="G1" s="148"/>
      <c r="H1" s="149"/>
    </row>
    <row r="2" spans="2:8" ht="24" x14ac:dyDescent="0.45">
      <c r="B2" s="30"/>
      <c r="C2" s="130" t="s">
        <v>1</v>
      </c>
      <c r="D2" s="130"/>
      <c r="E2" s="130"/>
      <c r="F2" s="130"/>
      <c r="G2" s="130"/>
      <c r="H2" s="150"/>
    </row>
    <row r="3" spans="2:8" ht="24" x14ac:dyDescent="0.45">
      <c r="B3" s="32" t="s">
        <v>86</v>
      </c>
      <c r="C3" s="145" t="s">
        <v>118</v>
      </c>
      <c r="D3" s="145"/>
      <c r="E3" s="145"/>
      <c r="F3" s="145"/>
      <c r="G3" s="145"/>
      <c r="H3" s="151"/>
    </row>
    <row r="4" spans="2:8" x14ac:dyDescent="0.45">
      <c r="B4" s="153" t="s">
        <v>2</v>
      </c>
      <c r="C4" s="153" t="s">
        <v>119</v>
      </c>
      <c r="D4" s="153" t="s">
        <v>5</v>
      </c>
      <c r="E4" s="153" t="s">
        <v>5</v>
      </c>
      <c r="F4" s="153" t="s">
        <v>5</v>
      </c>
      <c r="G4" s="153" t="s">
        <v>5</v>
      </c>
      <c r="H4" s="153" t="s">
        <v>5</v>
      </c>
    </row>
    <row r="5" spans="2:8" ht="33.75" customHeight="1" x14ac:dyDescent="0.45">
      <c r="B5" s="152" t="s">
        <v>2</v>
      </c>
      <c r="C5" s="152" t="s">
        <v>6</v>
      </c>
      <c r="D5" s="152" t="s">
        <v>32</v>
      </c>
      <c r="E5" s="152" t="s">
        <v>33</v>
      </c>
      <c r="F5" s="152" t="s">
        <v>34</v>
      </c>
      <c r="G5" s="152" t="s">
        <v>35</v>
      </c>
      <c r="H5" s="152" t="s">
        <v>36</v>
      </c>
    </row>
    <row r="6" spans="2:8" s="7" customFormat="1" ht="24" x14ac:dyDescent="0.25">
      <c r="B6" s="8" t="s">
        <v>84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9"/>
    </row>
    <row r="2" spans="2:17" ht="24" x14ac:dyDescent="0.45">
      <c r="B2" s="30"/>
      <c r="C2" s="130" t="s">
        <v>1</v>
      </c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50"/>
    </row>
    <row r="3" spans="2:17" ht="24" x14ac:dyDescent="0.45">
      <c r="B3" s="32" t="s">
        <v>86</v>
      </c>
      <c r="C3" s="145" t="s">
        <v>118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51"/>
    </row>
    <row r="4" spans="2:17" x14ac:dyDescent="0.45">
      <c r="B4" s="112" t="s">
        <v>37</v>
      </c>
      <c r="C4" s="112" t="s">
        <v>37</v>
      </c>
      <c r="D4" s="112" t="s">
        <v>37</v>
      </c>
      <c r="E4" s="112" t="s">
        <v>37</v>
      </c>
      <c r="F4" s="112" t="s">
        <v>37</v>
      </c>
      <c r="G4" s="112" t="s">
        <v>117</v>
      </c>
      <c r="H4" s="112" t="s">
        <v>3</v>
      </c>
      <c r="I4" s="112" t="s">
        <v>3</v>
      </c>
      <c r="J4" s="112" t="s">
        <v>4</v>
      </c>
      <c r="K4" s="112" t="s">
        <v>4</v>
      </c>
      <c r="L4" s="112" t="s">
        <v>4</v>
      </c>
      <c r="M4" s="112" t="s">
        <v>4</v>
      </c>
      <c r="N4" s="112" t="s">
        <v>119</v>
      </c>
      <c r="O4" s="112" t="s">
        <v>5</v>
      </c>
      <c r="P4" s="112" t="s">
        <v>5</v>
      </c>
      <c r="Q4" s="112" t="s">
        <v>5</v>
      </c>
    </row>
    <row r="5" spans="2:17" ht="29.25" customHeight="1" x14ac:dyDescent="0.45">
      <c r="B5" s="154" t="s">
        <v>38</v>
      </c>
      <c r="C5" s="154" t="s">
        <v>29</v>
      </c>
      <c r="D5" s="154" t="s">
        <v>30</v>
      </c>
      <c r="E5" s="154" t="s">
        <v>39</v>
      </c>
      <c r="F5" s="154" t="s">
        <v>27</v>
      </c>
      <c r="G5" s="154" t="s">
        <v>6</v>
      </c>
      <c r="H5" s="154" t="s">
        <v>7</v>
      </c>
      <c r="I5" s="154" t="s">
        <v>8</v>
      </c>
      <c r="J5" s="154" t="s">
        <v>9</v>
      </c>
      <c r="K5" s="154" t="s">
        <v>9</v>
      </c>
      <c r="L5" s="154" t="s">
        <v>10</v>
      </c>
      <c r="M5" s="154" t="s">
        <v>10</v>
      </c>
      <c r="N5" s="154" t="s">
        <v>6</v>
      </c>
      <c r="O5" s="154" t="s">
        <v>7</v>
      </c>
      <c r="P5" s="154" t="s">
        <v>8</v>
      </c>
      <c r="Q5" s="154" t="s">
        <v>40</v>
      </c>
    </row>
    <row r="6" spans="2:17" ht="31.5" customHeight="1" x14ac:dyDescent="0.45">
      <c r="B6" s="154" t="s">
        <v>38</v>
      </c>
      <c r="C6" s="154" t="s">
        <v>29</v>
      </c>
      <c r="D6" s="154" t="s">
        <v>30</v>
      </c>
      <c r="E6" s="154" t="s">
        <v>39</v>
      </c>
      <c r="F6" s="154" t="s">
        <v>27</v>
      </c>
      <c r="G6" s="154" t="s">
        <v>6</v>
      </c>
      <c r="H6" s="154" t="s">
        <v>7</v>
      </c>
      <c r="I6" s="154" t="s">
        <v>8</v>
      </c>
      <c r="J6" s="154" t="s">
        <v>6</v>
      </c>
      <c r="K6" s="154" t="s">
        <v>7</v>
      </c>
      <c r="L6" s="154" t="s">
        <v>6</v>
      </c>
      <c r="M6" s="154" t="s">
        <v>13</v>
      </c>
      <c r="N6" s="154" t="s">
        <v>6</v>
      </c>
      <c r="O6" s="154" t="s">
        <v>7</v>
      </c>
      <c r="P6" s="154" t="s">
        <v>8</v>
      </c>
      <c r="Q6" s="154" t="s">
        <v>40</v>
      </c>
    </row>
    <row r="7" spans="2:17" s="9" customFormat="1" ht="24" x14ac:dyDescent="0.6">
      <c r="B7" s="27" t="s">
        <v>84</v>
      </c>
      <c r="C7" s="27" t="s">
        <v>84</v>
      </c>
      <c r="D7" s="16">
        <v>0</v>
      </c>
      <c r="E7" s="16">
        <v>0</v>
      </c>
      <c r="F7" s="27" t="s">
        <v>84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J10" sqref="J10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30"/>
      <c r="C2" s="130" t="s">
        <v>1</v>
      </c>
      <c r="D2" s="130"/>
      <c r="E2" s="130"/>
      <c r="F2" s="130"/>
      <c r="G2" s="130"/>
      <c r="H2" s="130"/>
      <c r="I2" s="130"/>
      <c r="J2" s="130"/>
      <c r="K2" s="150"/>
    </row>
    <row r="3" spans="2:11" ht="24" x14ac:dyDescent="0.45">
      <c r="B3" s="32" t="s">
        <v>86</v>
      </c>
      <c r="C3" s="145" t="s">
        <v>118</v>
      </c>
      <c r="D3" s="145"/>
      <c r="E3" s="145"/>
      <c r="F3" s="145"/>
      <c r="G3" s="145"/>
      <c r="H3" s="145"/>
      <c r="I3" s="145"/>
      <c r="J3" s="145"/>
      <c r="K3" s="151"/>
    </row>
    <row r="4" spans="2:11" x14ac:dyDescent="0.45">
      <c r="B4" s="112" t="s">
        <v>41</v>
      </c>
      <c r="C4" s="112" t="s">
        <v>42</v>
      </c>
      <c r="D4" s="112" t="s">
        <v>42</v>
      </c>
      <c r="E4" s="112" t="s">
        <v>42</v>
      </c>
      <c r="F4" s="112" t="s">
        <v>42</v>
      </c>
      <c r="G4" s="112" t="s">
        <v>117</v>
      </c>
      <c r="H4" s="112" t="s">
        <v>4</v>
      </c>
      <c r="I4" s="112" t="s">
        <v>4</v>
      </c>
      <c r="J4" s="112" t="s">
        <v>119</v>
      </c>
      <c r="K4" s="112" t="s">
        <v>5</v>
      </c>
    </row>
    <row r="5" spans="2:11" ht="39" customHeight="1" x14ac:dyDescent="0.45">
      <c r="B5" s="112" t="s">
        <v>41</v>
      </c>
      <c r="C5" s="112" t="s">
        <v>43</v>
      </c>
      <c r="D5" s="112" t="s">
        <v>44</v>
      </c>
      <c r="E5" s="112" t="s">
        <v>45</v>
      </c>
      <c r="F5" s="112" t="s">
        <v>30</v>
      </c>
      <c r="G5" s="112" t="s">
        <v>46</v>
      </c>
      <c r="H5" s="112" t="s">
        <v>47</v>
      </c>
      <c r="I5" s="112" t="s">
        <v>48</v>
      </c>
      <c r="J5" s="112" t="s">
        <v>46</v>
      </c>
      <c r="K5" s="154" t="s">
        <v>40</v>
      </c>
    </row>
    <row r="6" spans="2:11" s="6" customFormat="1" ht="33.75" customHeight="1" x14ac:dyDescent="0.25">
      <c r="B6" s="3" t="s">
        <v>49</v>
      </c>
      <c r="C6" s="68" t="s">
        <v>131</v>
      </c>
      <c r="D6" s="3" t="s">
        <v>107</v>
      </c>
      <c r="E6" s="3" t="s">
        <v>109</v>
      </c>
      <c r="F6" s="3">
        <v>10</v>
      </c>
      <c r="G6" s="4">
        <v>26350046925</v>
      </c>
      <c r="H6" s="4">
        <v>63527609209</v>
      </c>
      <c r="I6" s="4">
        <v>60066031017</v>
      </c>
      <c r="J6" s="4">
        <v>29811625117</v>
      </c>
      <c r="K6" s="100" t="s">
        <v>134</v>
      </c>
    </row>
    <row r="7" spans="2:11" s="6" customFormat="1" ht="33.75" customHeight="1" x14ac:dyDescent="0.25">
      <c r="B7" s="3" t="s">
        <v>49</v>
      </c>
      <c r="C7" s="68" t="s">
        <v>130</v>
      </c>
      <c r="D7" s="3" t="s">
        <v>106</v>
      </c>
      <c r="E7" s="3" t="s">
        <v>108</v>
      </c>
      <c r="F7" s="3">
        <v>0</v>
      </c>
      <c r="G7" s="4">
        <v>0</v>
      </c>
      <c r="H7" s="4">
        <v>60066031017</v>
      </c>
      <c r="I7" s="4">
        <v>60066031017</v>
      </c>
      <c r="J7" s="4">
        <v>0</v>
      </c>
      <c r="K7" s="14" t="s">
        <v>133</v>
      </c>
    </row>
    <row r="8" spans="2:11" s="6" customFormat="1" ht="34.5" customHeight="1" x14ac:dyDescent="0.25">
      <c r="B8" s="3" t="s">
        <v>114</v>
      </c>
      <c r="C8" s="68" t="s">
        <v>132</v>
      </c>
      <c r="D8" s="3" t="s">
        <v>107</v>
      </c>
      <c r="E8" s="3" t="s">
        <v>115</v>
      </c>
      <c r="F8" s="3">
        <v>0</v>
      </c>
      <c r="G8" s="4">
        <v>300000</v>
      </c>
      <c r="H8" s="4">
        <v>6775</v>
      </c>
      <c r="I8" s="4">
        <v>0</v>
      </c>
      <c r="J8" s="4">
        <v>306775</v>
      </c>
      <c r="K8" s="100" t="s">
        <v>133</v>
      </c>
    </row>
    <row r="9" spans="2:11" ht="21" x14ac:dyDescent="0.55000000000000004">
      <c r="B9" s="155" t="s">
        <v>72</v>
      </c>
      <c r="C9" s="156"/>
      <c r="D9" s="156"/>
      <c r="E9" s="156"/>
      <c r="F9" s="157"/>
      <c r="G9" s="88">
        <f>SUM(G6:G8)</f>
        <v>26350346925</v>
      </c>
      <c r="H9" s="17">
        <f>SUM(H6:H8)</f>
        <v>123593647001</v>
      </c>
      <c r="I9" s="17">
        <f>SUM(I6:I8)</f>
        <v>120132062034</v>
      </c>
      <c r="J9" s="17">
        <f>SUM(J6:J8)</f>
        <v>29811931892</v>
      </c>
      <c r="K9" s="89">
        <v>5.91E-2</v>
      </c>
    </row>
    <row r="10" spans="2:11" x14ac:dyDescent="0.45">
      <c r="H10" s="10"/>
    </row>
    <row r="12" spans="2:11" x14ac:dyDescent="0.45">
      <c r="J12" s="80"/>
    </row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9:F9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90" zoomScaleNormal="100" zoomScaleSheetLayoutView="90" workbookViewId="0">
      <selection activeCell="K9" sqref="K9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19.28515625" style="1" bestFit="1" customWidth="1"/>
    <col min="7" max="7" width="11.85546875" style="1" bestFit="1" customWidth="1"/>
    <col min="8" max="9" width="19.28515625" style="1" bestFit="1" customWidth="1"/>
    <col min="10" max="10" width="11.28515625" style="1" bestFit="1" customWidth="1"/>
    <col min="11" max="11" width="19.28515625" style="1" bestFit="1" customWidth="1"/>
    <col min="12" max="12" width="9.140625" style="1" customWidth="1"/>
    <col min="13" max="16384" width="9.140625" style="1"/>
  </cols>
  <sheetData>
    <row r="1" spans="2:11" ht="24" x14ac:dyDescent="0.45">
      <c r="B1" s="158" t="s">
        <v>0</v>
      </c>
      <c r="C1" s="148"/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159" t="s">
        <v>50</v>
      </c>
      <c r="C2" s="130"/>
      <c r="D2" s="130"/>
      <c r="E2" s="130"/>
      <c r="F2" s="130"/>
      <c r="G2" s="130"/>
      <c r="H2" s="130"/>
      <c r="I2" s="130"/>
      <c r="J2" s="130"/>
      <c r="K2" s="150"/>
    </row>
    <row r="3" spans="2:11" ht="24" x14ac:dyDescent="0.45">
      <c r="B3" s="160" t="s">
        <v>118</v>
      </c>
      <c r="C3" s="145"/>
      <c r="D3" s="145"/>
      <c r="E3" s="145"/>
      <c r="F3" s="145"/>
      <c r="G3" s="145"/>
      <c r="H3" s="145"/>
      <c r="I3" s="145"/>
      <c r="J3" s="145"/>
      <c r="K3" s="151"/>
    </row>
    <row r="4" spans="2:11" ht="24" x14ac:dyDescent="0.45">
      <c r="B4" s="32" t="s">
        <v>86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2" t="s">
        <v>51</v>
      </c>
      <c r="C5" s="112" t="s">
        <v>51</v>
      </c>
      <c r="D5" s="112" t="s">
        <v>51</v>
      </c>
      <c r="E5" s="112" t="s">
        <v>51</v>
      </c>
      <c r="F5" s="112" t="s">
        <v>52</v>
      </c>
      <c r="G5" s="112" t="s">
        <v>52</v>
      </c>
      <c r="H5" s="112" t="s">
        <v>52</v>
      </c>
      <c r="I5" s="112" t="s">
        <v>53</v>
      </c>
      <c r="J5" s="112" t="s">
        <v>53</v>
      </c>
      <c r="K5" s="112" t="s">
        <v>53</v>
      </c>
    </row>
    <row r="6" spans="2:11" ht="28.5" customHeight="1" x14ac:dyDescent="0.45">
      <c r="B6" s="112" t="s">
        <v>54</v>
      </c>
      <c r="C6" s="112" t="s">
        <v>55</v>
      </c>
      <c r="D6" s="112" t="s">
        <v>29</v>
      </c>
      <c r="E6" s="112" t="s">
        <v>30</v>
      </c>
      <c r="F6" s="112" t="s">
        <v>56</v>
      </c>
      <c r="G6" s="112" t="s">
        <v>57</v>
      </c>
      <c r="H6" s="112" t="s">
        <v>58</v>
      </c>
      <c r="I6" s="112" t="s">
        <v>56</v>
      </c>
      <c r="J6" s="112" t="s">
        <v>57</v>
      </c>
      <c r="K6" s="112" t="s">
        <v>58</v>
      </c>
    </row>
    <row r="7" spans="2:11" ht="35.25" customHeight="1" x14ac:dyDescent="0.45">
      <c r="B7" s="81" t="s">
        <v>49</v>
      </c>
      <c r="C7" s="81">
        <v>1</v>
      </c>
      <c r="D7" s="81">
        <v>0</v>
      </c>
      <c r="E7" s="81">
        <v>10</v>
      </c>
      <c r="F7" s="94">
        <v>153637723</v>
      </c>
      <c r="G7" s="94">
        <v>0</v>
      </c>
      <c r="H7" s="94">
        <v>153637723</v>
      </c>
      <c r="I7" s="94">
        <v>623188472</v>
      </c>
      <c r="J7" s="94">
        <v>0</v>
      </c>
      <c r="K7" s="94">
        <v>623188472</v>
      </c>
    </row>
    <row r="8" spans="2:11" ht="36.75" customHeight="1" x14ac:dyDescent="0.55000000000000004">
      <c r="B8" s="155" t="s">
        <v>72</v>
      </c>
      <c r="C8" s="156"/>
      <c r="D8" s="156"/>
      <c r="E8" s="157"/>
      <c r="F8" s="91">
        <f>SUM(F7:F7)</f>
        <v>153637723</v>
      </c>
      <c r="G8" s="90">
        <v>0</v>
      </c>
      <c r="H8" s="91">
        <f>SUM(H7:H7)</f>
        <v>153637723</v>
      </c>
      <c r="I8" s="91">
        <f>SUM(I7:I7)</f>
        <v>623188472</v>
      </c>
      <c r="J8" s="90">
        <v>0</v>
      </c>
      <c r="K8" s="91">
        <f>SUM(K7:K7)</f>
        <v>623188472</v>
      </c>
    </row>
  </sheetData>
  <mergeCells count="17">
    <mergeCell ref="B5:E5"/>
    <mergeCell ref="B8:E8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45"/>
  <cols>
    <col min="1" max="1" width="9.140625" style="1"/>
    <col min="2" max="2" width="25.1406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48" t="s">
        <v>0</v>
      </c>
      <c r="D1" s="148"/>
      <c r="E1" s="148"/>
      <c r="F1" s="148"/>
      <c r="G1" s="148"/>
      <c r="H1" s="148"/>
      <c r="I1" s="148"/>
      <c r="J1" s="148"/>
      <c r="K1" s="149"/>
    </row>
    <row r="2" spans="2:11" ht="24" x14ac:dyDescent="0.45">
      <c r="B2" s="30"/>
      <c r="C2" s="130" t="s">
        <v>50</v>
      </c>
      <c r="D2" s="130"/>
      <c r="E2" s="130"/>
      <c r="F2" s="130"/>
      <c r="G2" s="130"/>
      <c r="H2" s="130"/>
      <c r="I2" s="130"/>
      <c r="J2" s="130"/>
      <c r="K2" s="150"/>
    </row>
    <row r="3" spans="2:11" ht="24" x14ac:dyDescent="0.45">
      <c r="B3" s="32" t="s">
        <v>86</v>
      </c>
      <c r="C3" s="145" t="s">
        <v>118</v>
      </c>
      <c r="D3" s="145"/>
      <c r="E3" s="145"/>
      <c r="F3" s="145"/>
      <c r="G3" s="145"/>
      <c r="H3" s="145"/>
      <c r="I3" s="145"/>
      <c r="J3" s="145"/>
      <c r="K3" s="151"/>
    </row>
    <row r="4" spans="2:11" x14ac:dyDescent="0.45">
      <c r="B4" s="112" t="s">
        <v>2</v>
      </c>
      <c r="C4" s="112" t="s">
        <v>59</v>
      </c>
      <c r="D4" s="112" t="s">
        <v>59</v>
      </c>
      <c r="E4" s="112" t="s">
        <v>59</v>
      </c>
      <c r="F4" s="112" t="s">
        <v>52</v>
      </c>
      <c r="G4" s="112" t="s">
        <v>52</v>
      </c>
      <c r="H4" s="112" t="s">
        <v>52</v>
      </c>
      <c r="I4" s="112" t="s">
        <v>53</v>
      </c>
      <c r="J4" s="112" t="s">
        <v>53</v>
      </c>
      <c r="K4" s="112" t="s">
        <v>53</v>
      </c>
    </row>
    <row r="5" spans="2:11" ht="37.5" x14ac:dyDescent="0.45">
      <c r="B5" s="112" t="s">
        <v>2</v>
      </c>
      <c r="C5" s="112" t="s">
        <v>60</v>
      </c>
      <c r="D5" s="20" t="s">
        <v>61</v>
      </c>
      <c r="E5" s="154" t="s">
        <v>62</v>
      </c>
      <c r="F5" s="154" t="s">
        <v>63</v>
      </c>
      <c r="G5" s="154" t="s">
        <v>57</v>
      </c>
      <c r="H5" s="154" t="s">
        <v>64</v>
      </c>
      <c r="I5" s="154" t="s">
        <v>63</v>
      </c>
      <c r="J5" s="154" t="s">
        <v>57</v>
      </c>
      <c r="K5" s="154" t="s">
        <v>64</v>
      </c>
    </row>
    <row r="6" spans="2:11" ht="24" x14ac:dyDescent="0.45">
      <c r="B6" s="5" t="s">
        <v>84</v>
      </c>
      <c r="C6" s="5" t="s">
        <v>84</v>
      </c>
      <c r="D6" s="73" t="s">
        <v>84</v>
      </c>
      <c r="E6" s="73" t="s">
        <v>84</v>
      </c>
      <c r="F6" s="73" t="s">
        <v>84</v>
      </c>
      <c r="G6" s="73" t="s">
        <v>84</v>
      </c>
      <c r="H6" s="73" t="s">
        <v>84</v>
      </c>
      <c r="I6" s="73" t="s">
        <v>84</v>
      </c>
      <c r="J6" s="73" t="s">
        <v>84</v>
      </c>
      <c r="K6" s="73" t="s">
        <v>84</v>
      </c>
    </row>
  </sheetData>
  <mergeCells count="15"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rightToLeft="1" view="pageBreakPreview" topLeftCell="A5" zoomScale="80" zoomScaleNormal="100" zoomScaleSheetLayoutView="80" workbookViewId="0">
      <selection activeCell="J18" sqref="J18"/>
    </sheetView>
  </sheetViews>
  <sheetFormatPr defaultRowHeight="18.75" x14ac:dyDescent="0.45"/>
  <cols>
    <col min="1" max="1" width="9.140625" style="1"/>
    <col min="2" max="2" width="29.140625" style="1" customWidth="1"/>
    <col min="3" max="3" width="11" style="1" bestFit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2" ht="24" x14ac:dyDescent="0.45">
      <c r="B1" s="158" t="s">
        <v>0</v>
      </c>
      <c r="C1" s="148"/>
      <c r="D1" s="148"/>
      <c r="E1" s="148"/>
      <c r="F1" s="148"/>
      <c r="G1" s="148"/>
      <c r="H1" s="148"/>
      <c r="I1" s="148"/>
      <c r="J1" s="149"/>
    </row>
    <row r="2" spans="2:12" ht="24" x14ac:dyDescent="0.45">
      <c r="B2" s="159" t="s">
        <v>50</v>
      </c>
      <c r="C2" s="130"/>
      <c r="D2" s="130"/>
      <c r="E2" s="130"/>
      <c r="F2" s="130"/>
      <c r="G2" s="130"/>
      <c r="H2" s="130"/>
      <c r="I2" s="130"/>
      <c r="J2" s="150"/>
    </row>
    <row r="3" spans="2:12" ht="24" x14ac:dyDescent="0.45">
      <c r="B3" s="160" t="s">
        <v>118</v>
      </c>
      <c r="C3" s="145"/>
      <c r="D3" s="145"/>
      <c r="E3" s="145"/>
      <c r="F3" s="145"/>
      <c r="G3" s="145"/>
      <c r="H3" s="145"/>
      <c r="I3" s="145"/>
      <c r="J3" s="151"/>
    </row>
    <row r="4" spans="2:12" ht="24" x14ac:dyDescent="0.45">
      <c r="B4" s="32" t="s">
        <v>86</v>
      </c>
      <c r="C4" s="37"/>
      <c r="D4" s="37"/>
      <c r="E4" s="37"/>
      <c r="F4" s="37"/>
      <c r="G4" s="37"/>
      <c r="H4" s="37"/>
      <c r="I4" s="37"/>
      <c r="J4" s="38"/>
    </row>
    <row r="5" spans="2:12" x14ac:dyDescent="0.45">
      <c r="B5" s="112" t="s">
        <v>2</v>
      </c>
      <c r="C5" s="112" t="s">
        <v>52</v>
      </c>
      <c r="D5" s="112" t="s">
        <v>52</v>
      </c>
      <c r="E5" s="112" t="s">
        <v>52</v>
      </c>
      <c r="F5" s="112" t="s">
        <v>52</v>
      </c>
      <c r="G5" s="112" t="s">
        <v>53</v>
      </c>
      <c r="H5" s="112" t="s">
        <v>53</v>
      </c>
      <c r="I5" s="112" t="s">
        <v>53</v>
      </c>
      <c r="J5" s="112" t="s">
        <v>53</v>
      </c>
    </row>
    <row r="6" spans="2:12" ht="37.5" x14ac:dyDescent="0.45">
      <c r="B6" s="112" t="s">
        <v>2</v>
      </c>
      <c r="C6" s="112" t="s">
        <v>6</v>
      </c>
      <c r="D6" s="112" t="s">
        <v>8</v>
      </c>
      <c r="E6" s="112" t="s">
        <v>65</v>
      </c>
      <c r="F6" s="20" t="s">
        <v>66</v>
      </c>
      <c r="G6" s="112" t="s">
        <v>6</v>
      </c>
      <c r="H6" s="19" t="s">
        <v>8</v>
      </c>
      <c r="I6" s="112" t="s">
        <v>65</v>
      </c>
      <c r="J6" s="154" t="s">
        <v>66</v>
      </c>
    </row>
    <row r="7" spans="2:12" ht="27" customHeight="1" x14ac:dyDescent="0.45">
      <c r="B7" s="3" t="s">
        <v>18</v>
      </c>
      <c r="C7" s="4">
        <v>39832214</v>
      </c>
      <c r="D7" s="4">
        <v>295843674807</v>
      </c>
      <c r="E7" s="4">
        <v>255380950238</v>
      </c>
      <c r="F7" s="51">
        <v>40462724569</v>
      </c>
      <c r="G7" s="4">
        <v>39832214</v>
      </c>
      <c r="H7" s="4">
        <v>295843674807</v>
      </c>
      <c r="I7" s="4">
        <v>238129795072</v>
      </c>
      <c r="J7" s="51">
        <v>57713879735</v>
      </c>
    </row>
    <row r="8" spans="2:12" ht="27.75" customHeight="1" x14ac:dyDescent="0.45">
      <c r="B8" s="3" t="s">
        <v>19</v>
      </c>
      <c r="C8" s="4">
        <v>20184975</v>
      </c>
      <c r="D8" s="4">
        <v>139886672296</v>
      </c>
      <c r="E8" s="4">
        <v>115973426863</v>
      </c>
      <c r="F8" s="51">
        <v>23913245433</v>
      </c>
      <c r="G8" s="4">
        <v>20184975</v>
      </c>
      <c r="H8" s="4">
        <v>139886672296</v>
      </c>
      <c r="I8" s="4">
        <v>119933846420</v>
      </c>
      <c r="J8" s="51">
        <v>19952825876</v>
      </c>
    </row>
    <row r="9" spans="2:12" ht="27" customHeight="1" x14ac:dyDescent="0.45">
      <c r="B9" s="3" t="s">
        <v>95</v>
      </c>
      <c r="C9" s="4">
        <v>1015632</v>
      </c>
      <c r="D9" s="4">
        <v>8031942248</v>
      </c>
      <c r="E9" s="4">
        <v>6633939202</v>
      </c>
      <c r="F9" s="51">
        <v>1398003046</v>
      </c>
      <c r="G9" s="4">
        <v>1015632</v>
      </c>
      <c r="H9" s="4">
        <v>8031942248</v>
      </c>
      <c r="I9" s="4">
        <v>5141859250</v>
      </c>
      <c r="J9" s="51">
        <v>2890082998</v>
      </c>
    </row>
    <row r="10" spans="2:12" ht="26.25" customHeight="1" x14ac:dyDescent="0.45">
      <c r="B10" s="3" t="s">
        <v>120</v>
      </c>
      <c r="C10" s="4">
        <v>454793</v>
      </c>
      <c r="D10" s="4">
        <v>1167778253</v>
      </c>
      <c r="E10" s="4">
        <v>645351267</v>
      </c>
      <c r="F10" s="51">
        <v>522426986</v>
      </c>
      <c r="G10" s="4">
        <v>454793</v>
      </c>
      <c r="H10" s="4">
        <v>1167778253</v>
      </c>
      <c r="I10" s="4">
        <v>645351267</v>
      </c>
      <c r="J10" s="51">
        <v>522426986</v>
      </c>
    </row>
    <row r="11" spans="2:12" ht="27" customHeight="1" x14ac:dyDescent="0.45">
      <c r="B11" s="3" t="s">
        <v>16</v>
      </c>
      <c r="C11" s="4">
        <v>468503</v>
      </c>
      <c r="D11" s="4">
        <v>4171705036</v>
      </c>
      <c r="E11" s="4">
        <v>3883797118</v>
      </c>
      <c r="F11" s="51">
        <v>287907918</v>
      </c>
      <c r="G11" s="4">
        <v>468503</v>
      </c>
      <c r="H11" s="4">
        <v>4171705036</v>
      </c>
      <c r="I11" s="4">
        <v>3766111921</v>
      </c>
      <c r="J11" s="51">
        <v>405593115</v>
      </c>
    </row>
    <row r="12" spans="2:12" ht="27" customHeight="1" x14ac:dyDescent="0.45">
      <c r="B12" s="3" t="s">
        <v>97</v>
      </c>
      <c r="C12" s="4">
        <v>9100</v>
      </c>
      <c r="D12" s="4">
        <v>6294253155</v>
      </c>
      <c r="E12" s="51">
        <v>6210130089</v>
      </c>
      <c r="F12" s="51">
        <v>84123066</v>
      </c>
      <c r="G12" s="4">
        <v>9100</v>
      </c>
      <c r="H12" s="4">
        <v>6294253155</v>
      </c>
      <c r="I12" s="4">
        <v>5942054867</v>
      </c>
      <c r="J12" s="51">
        <v>352198288</v>
      </c>
      <c r="L12" s="47"/>
    </row>
    <row r="13" spans="2:12" ht="27" customHeight="1" x14ac:dyDescent="0.45">
      <c r="B13" s="3" t="s">
        <v>17</v>
      </c>
      <c r="C13" s="4">
        <v>396009</v>
      </c>
      <c r="D13" s="4">
        <v>4904329242</v>
      </c>
      <c r="E13" s="4">
        <v>4623524669</v>
      </c>
      <c r="F13" s="51">
        <v>280804573</v>
      </c>
      <c r="G13" s="4">
        <v>396009</v>
      </c>
      <c r="H13" s="4">
        <v>4904329242</v>
      </c>
      <c r="I13" s="4">
        <v>4635275453</v>
      </c>
      <c r="J13" s="51">
        <v>269053789</v>
      </c>
    </row>
    <row r="14" spans="2:12" ht="26.25" customHeight="1" x14ac:dyDescent="0.45">
      <c r="B14" s="3" t="s">
        <v>98</v>
      </c>
      <c r="C14" s="4">
        <v>3900</v>
      </c>
      <c r="D14" s="4">
        <v>3417789105</v>
      </c>
      <c r="E14" s="4">
        <v>3393587664</v>
      </c>
      <c r="F14" s="51">
        <v>24201441</v>
      </c>
      <c r="G14" s="4">
        <v>3900</v>
      </c>
      <c r="H14" s="4">
        <v>3417789105</v>
      </c>
      <c r="I14" s="4">
        <v>3192512896</v>
      </c>
      <c r="J14" s="51">
        <v>225276209</v>
      </c>
    </row>
    <row r="15" spans="2:12" ht="27" customHeight="1" x14ac:dyDescent="0.45">
      <c r="B15" s="3" t="s">
        <v>15</v>
      </c>
      <c r="C15" s="4">
        <v>518534</v>
      </c>
      <c r="D15" s="4">
        <v>1848944876</v>
      </c>
      <c r="E15" s="4">
        <v>1501826081</v>
      </c>
      <c r="F15" s="51">
        <v>347118795</v>
      </c>
      <c r="G15" s="4">
        <v>518534</v>
      </c>
      <c r="H15" s="4">
        <v>1848944876</v>
      </c>
      <c r="I15" s="4">
        <v>1678164718</v>
      </c>
      <c r="J15" s="51">
        <v>170780158</v>
      </c>
    </row>
    <row r="16" spans="2:12" ht="24" customHeight="1" x14ac:dyDescent="0.45">
      <c r="B16" s="3" t="s">
        <v>14</v>
      </c>
      <c r="C16" s="4">
        <v>0</v>
      </c>
      <c r="D16" s="4">
        <v>0</v>
      </c>
      <c r="E16" s="4">
        <v>0</v>
      </c>
      <c r="F16" s="51">
        <v>0</v>
      </c>
      <c r="G16" s="4">
        <v>0</v>
      </c>
      <c r="H16" s="4">
        <v>0</v>
      </c>
      <c r="I16" s="4">
        <v>3</v>
      </c>
      <c r="J16" s="51">
        <v>-3</v>
      </c>
    </row>
    <row r="17" spans="2:10" ht="33.75" customHeight="1" x14ac:dyDescent="0.55000000000000004">
      <c r="B17" s="161" t="s">
        <v>72</v>
      </c>
      <c r="C17" s="162"/>
      <c r="D17" s="17">
        <f>SUM(D7:D16)</f>
        <v>465567089018</v>
      </c>
      <c r="E17" s="17">
        <f>SUM(E7:E16)</f>
        <v>398246533191</v>
      </c>
      <c r="F17" s="18">
        <f>SUM(F7:F16)</f>
        <v>67320555827</v>
      </c>
      <c r="G17" s="28"/>
      <c r="H17" s="18">
        <f>SUM(H7:H16)</f>
        <v>465567089018</v>
      </c>
      <c r="I17" s="18">
        <f>SUM(I7:I16)</f>
        <v>383064971867</v>
      </c>
      <c r="J17" s="18">
        <f>SUM(J7:J16)</f>
        <v>82502117151</v>
      </c>
    </row>
    <row r="19" spans="2:10" x14ac:dyDescent="0.45">
      <c r="C19" s="10"/>
      <c r="F19" s="10"/>
      <c r="G19" s="10"/>
    </row>
  </sheetData>
  <sortState ref="B8:J16">
    <sortCondition descending="1" ref="B5"/>
  </sortState>
  <mergeCells count="13">
    <mergeCell ref="B1:J1"/>
    <mergeCell ref="B2:J2"/>
    <mergeCell ref="B3:J3"/>
    <mergeCell ref="B17:C17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topLeftCell="A6" zoomScale="80" zoomScaleNormal="100" zoomScaleSheetLayoutView="80" workbookViewId="0">
      <selection activeCell="J19" sqref="J19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6.42578125" style="1" bestFit="1" customWidth="1"/>
    <col min="5" max="5" width="16.85546875" style="1" bestFit="1" customWidth="1"/>
    <col min="6" max="6" width="19.5703125" style="1" bestFit="1" customWidth="1"/>
    <col min="7" max="7" width="12" style="1" bestFit="1" customWidth="1"/>
    <col min="8" max="8" width="17.140625" style="1" bestFit="1" customWidth="1"/>
    <col min="9" max="9" width="16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3" t="s">
        <v>0</v>
      </c>
      <c r="C1" s="164"/>
      <c r="D1" s="164"/>
      <c r="E1" s="164"/>
      <c r="F1" s="164"/>
      <c r="G1" s="164"/>
      <c r="H1" s="164"/>
      <c r="I1" s="164"/>
      <c r="J1" s="165"/>
    </row>
    <row r="2" spans="2:10" ht="24" x14ac:dyDescent="0.45">
      <c r="B2" s="166" t="s">
        <v>50</v>
      </c>
      <c r="C2" s="167"/>
      <c r="D2" s="167"/>
      <c r="E2" s="167"/>
      <c r="F2" s="167"/>
      <c r="G2" s="167"/>
      <c r="H2" s="167"/>
      <c r="I2" s="167"/>
      <c r="J2" s="168"/>
    </row>
    <row r="3" spans="2:10" ht="24" x14ac:dyDescent="0.45">
      <c r="B3" s="169" t="s">
        <v>118</v>
      </c>
      <c r="C3" s="170"/>
      <c r="D3" s="170"/>
      <c r="E3" s="170"/>
      <c r="F3" s="170"/>
      <c r="G3" s="170"/>
      <c r="H3" s="170"/>
      <c r="I3" s="170"/>
      <c r="J3" s="171"/>
    </row>
    <row r="4" spans="2:10" ht="24" x14ac:dyDescent="0.45">
      <c r="B4" s="36" t="s">
        <v>86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2" t="s">
        <v>2</v>
      </c>
      <c r="C5" s="112" t="s">
        <v>52</v>
      </c>
      <c r="D5" s="112" t="s">
        <v>52</v>
      </c>
      <c r="E5" s="112" t="s">
        <v>52</v>
      </c>
      <c r="F5" s="112" t="s">
        <v>52</v>
      </c>
      <c r="G5" s="112" t="s">
        <v>53</v>
      </c>
      <c r="H5" s="112" t="s">
        <v>53</v>
      </c>
      <c r="I5" s="112" t="s">
        <v>53</v>
      </c>
      <c r="J5" s="112" t="s">
        <v>53</v>
      </c>
    </row>
    <row r="6" spans="2:10" x14ac:dyDescent="0.45">
      <c r="B6" s="112" t="s">
        <v>2</v>
      </c>
      <c r="C6" s="112" t="s">
        <v>6</v>
      </c>
      <c r="D6" s="112" t="s">
        <v>92</v>
      </c>
      <c r="E6" s="112" t="s">
        <v>65</v>
      </c>
      <c r="F6" s="112" t="s">
        <v>67</v>
      </c>
      <c r="G6" s="112" t="s">
        <v>6</v>
      </c>
      <c r="H6" s="112" t="s">
        <v>8</v>
      </c>
      <c r="I6" s="112" t="s">
        <v>65</v>
      </c>
      <c r="J6" s="112" t="s">
        <v>67</v>
      </c>
    </row>
    <row r="7" spans="2:10" ht="26.25" customHeight="1" x14ac:dyDescent="0.45">
      <c r="B7" s="95" t="s">
        <v>19</v>
      </c>
      <c r="C7" s="4">
        <v>4967381</v>
      </c>
      <c r="D7" s="4">
        <v>30390432083</v>
      </c>
      <c r="E7" s="4">
        <v>27228031121</v>
      </c>
      <c r="F7" s="51">
        <v>3162400962</v>
      </c>
      <c r="G7" s="4">
        <v>19201089</v>
      </c>
      <c r="H7" s="4">
        <v>109081423498</v>
      </c>
      <c r="I7" s="4">
        <v>104721854566</v>
      </c>
      <c r="J7" s="51">
        <v>4359568932</v>
      </c>
    </row>
    <row r="8" spans="2:10" ht="27" customHeight="1" x14ac:dyDescent="0.45">
      <c r="B8" s="95" t="s">
        <v>15</v>
      </c>
      <c r="C8" s="4">
        <v>3003269</v>
      </c>
      <c r="D8" s="4">
        <v>9544058020</v>
      </c>
      <c r="E8" s="4">
        <v>7661189164</v>
      </c>
      <c r="F8" s="51">
        <v>1882868856</v>
      </c>
      <c r="G8" s="4">
        <v>6032366</v>
      </c>
      <c r="H8" s="4">
        <v>17986119190</v>
      </c>
      <c r="I8" s="4">
        <v>16361824076</v>
      </c>
      <c r="J8" s="51">
        <v>1624295114</v>
      </c>
    </row>
    <row r="9" spans="2:10" ht="27.75" customHeight="1" x14ac:dyDescent="0.45">
      <c r="B9" s="95" t="s">
        <v>16</v>
      </c>
      <c r="C9" s="4">
        <v>471886</v>
      </c>
      <c r="D9" s="4">
        <v>4000907117</v>
      </c>
      <c r="E9" s="4">
        <v>3520656634</v>
      </c>
      <c r="F9" s="51">
        <v>480250483</v>
      </c>
      <c r="G9" s="4">
        <v>1632730</v>
      </c>
      <c r="H9" s="4">
        <v>12734095327</v>
      </c>
      <c r="I9" s="4">
        <v>11120067812</v>
      </c>
      <c r="J9" s="51">
        <v>1614027515</v>
      </c>
    </row>
    <row r="10" spans="2:10" ht="26.25" customHeight="1" x14ac:dyDescent="0.45">
      <c r="B10" s="95" t="s">
        <v>18</v>
      </c>
      <c r="C10" s="4">
        <v>188270</v>
      </c>
      <c r="D10" s="4">
        <v>1370573352</v>
      </c>
      <c r="E10" s="4">
        <v>1125537021</v>
      </c>
      <c r="F10" s="51">
        <v>245036331</v>
      </c>
      <c r="G10" s="4">
        <v>2275961</v>
      </c>
      <c r="H10" s="4">
        <v>14923588869</v>
      </c>
      <c r="I10" s="4">
        <v>13464475829</v>
      </c>
      <c r="J10" s="51">
        <v>1459113040</v>
      </c>
    </row>
    <row r="11" spans="2:10" ht="27" customHeight="1" x14ac:dyDescent="0.45">
      <c r="B11" s="95" t="s">
        <v>17</v>
      </c>
      <c r="C11" s="4">
        <v>406540</v>
      </c>
      <c r="D11" s="4">
        <v>4522011187</v>
      </c>
      <c r="E11" s="4">
        <v>4336189366</v>
      </c>
      <c r="F11" s="51">
        <v>185821821</v>
      </c>
      <c r="G11" s="4">
        <v>2679343</v>
      </c>
      <c r="H11" s="4">
        <v>21785973292</v>
      </c>
      <c r="I11" s="4">
        <v>21161370813</v>
      </c>
      <c r="J11" s="51">
        <v>624602479</v>
      </c>
    </row>
    <row r="12" spans="2:10" ht="30.75" customHeight="1" x14ac:dyDescent="0.45">
      <c r="B12" s="95" t="s">
        <v>97</v>
      </c>
      <c r="C12" s="4">
        <v>0</v>
      </c>
      <c r="D12" s="4">
        <v>0</v>
      </c>
      <c r="E12" s="4">
        <v>0</v>
      </c>
      <c r="F12" s="51">
        <v>0</v>
      </c>
      <c r="G12" s="4">
        <v>11000</v>
      </c>
      <c r="H12" s="4">
        <v>7191782175</v>
      </c>
      <c r="I12" s="4">
        <v>6934997761</v>
      </c>
      <c r="J12" s="51">
        <v>256784414</v>
      </c>
    </row>
    <row r="13" spans="2:10" ht="30.75" customHeight="1" x14ac:dyDescent="0.45">
      <c r="B13" s="95" t="s">
        <v>98</v>
      </c>
      <c r="C13" s="4">
        <v>0</v>
      </c>
      <c r="D13" s="4">
        <v>0</v>
      </c>
      <c r="E13" s="4">
        <v>0</v>
      </c>
      <c r="F13" s="51">
        <v>0</v>
      </c>
      <c r="G13" s="4">
        <v>6501</v>
      </c>
      <c r="H13" s="4">
        <v>5508866660</v>
      </c>
      <c r="I13" s="4">
        <v>5331669271</v>
      </c>
      <c r="J13" s="51">
        <v>177197389</v>
      </c>
    </row>
    <row r="14" spans="2:10" ht="31.5" customHeight="1" x14ac:dyDescent="0.45">
      <c r="B14" s="95" t="s">
        <v>100</v>
      </c>
      <c r="C14" s="4">
        <v>0</v>
      </c>
      <c r="D14" s="4">
        <v>0</v>
      </c>
      <c r="E14" s="4">
        <v>0</v>
      </c>
      <c r="F14" s="51">
        <v>0</v>
      </c>
      <c r="G14" s="4">
        <v>4654</v>
      </c>
      <c r="H14" s="4">
        <v>3991909751</v>
      </c>
      <c r="I14" s="4">
        <v>3865620543</v>
      </c>
      <c r="J14" s="51">
        <v>126289208</v>
      </c>
    </row>
    <row r="15" spans="2:10" ht="28.5" customHeight="1" x14ac:dyDescent="0.45">
      <c r="B15" s="95" t="s">
        <v>14</v>
      </c>
      <c r="C15" s="4">
        <v>0</v>
      </c>
      <c r="D15" s="4">
        <v>0</v>
      </c>
      <c r="E15" s="4">
        <v>0</v>
      </c>
      <c r="F15" s="51">
        <v>0</v>
      </c>
      <c r="G15" s="4">
        <v>4767</v>
      </c>
      <c r="H15" s="4">
        <v>80727347</v>
      </c>
      <c r="I15" s="4">
        <v>72553874</v>
      </c>
      <c r="J15" s="51">
        <v>8173473</v>
      </c>
    </row>
    <row r="16" spans="2:10" ht="29.25" customHeight="1" x14ac:dyDescent="0.45">
      <c r="B16" s="95" t="s">
        <v>96</v>
      </c>
      <c r="C16" s="4">
        <v>0</v>
      </c>
      <c r="D16" s="4">
        <v>0</v>
      </c>
      <c r="E16" s="4">
        <v>0</v>
      </c>
      <c r="F16" s="51">
        <v>0</v>
      </c>
      <c r="G16" s="4">
        <v>4535</v>
      </c>
      <c r="H16" s="4">
        <v>3616145420</v>
      </c>
      <c r="I16" s="4">
        <v>3607455835</v>
      </c>
      <c r="J16" s="51">
        <v>8689585</v>
      </c>
    </row>
    <row r="17" spans="2:10" ht="30.75" customHeight="1" x14ac:dyDescent="0.45">
      <c r="B17" s="95" t="s">
        <v>99</v>
      </c>
      <c r="C17" s="4">
        <v>0</v>
      </c>
      <c r="D17" s="4">
        <v>0</v>
      </c>
      <c r="E17" s="4">
        <v>0</v>
      </c>
      <c r="F17" s="51">
        <v>0</v>
      </c>
      <c r="G17" s="4">
        <v>5</v>
      </c>
      <c r="H17" s="4">
        <v>3968373</v>
      </c>
      <c r="I17" s="4">
        <v>3837779</v>
      </c>
      <c r="J17" s="51">
        <v>130594</v>
      </c>
    </row>
    <row r="18" spans="2:10" ht="36" customHeight="1" x14ac:dyDescent="0.55000000000000004">
      <c r="B18" s="161" t="s">
        <v>72</v>
      </c>
      <c r="C18" s="162"/>
      <c r="D18" s="17">
        <f>SUM(D7:D17)</f>
        <v>49827981759</v>
      </c>
      <c r="E18" s="17">
        <f>SUM(E7:E17)</f>
        <v>43871603306</v>
      </c>
      <c r="F18" s="18">
        <f>SUM(F7:F17)</f>
        <v>5956378453</v>
      </c>
      <c r="G18" s="24"/>
      <c r="H18" s="17">
        <f>SUM(H7:H17)</f>
        <v>196904599902</v>
      </c>
      <c r="I18" s="17">
        <f>SUM(I7:I17)</f>
        <v>186645728159</v>
      </c>
      <c r="J18" s="18">
        <f>SUM(J7:J17)</f>
        <v>10258871743</v>
      </c>
    </row>
    <row r="20" spans="2:10" x14ac:dyDescent="0.45">
      <c r="C20" s="10"/>
      <c r="G20" s="10"/>
    </row>
  </sheetData>
  <sortState ref="B7:J17">
    <sortCondition descending="1" ref="B7"/>
  </sortState>
  <mergeCells count="15">
    <mergeCell ref="B1:J1"/>
    <mergeCell ref="B2:J2"/>
    <mergeCell ref="B3:J3"/>
    <mergeCell ref="B18:C18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4"/>
  <sheetViews>
    <sheetView rightToLeft="1" view="pageBreakPreview" topLeftCell="A5" zoomScale="90" zoomScaleNormal="100" zoomScaleSheetLayoutView="90" workbookViewId="0">
      <selection activeCell="K17" sqref="K17"/>
    </sheetView>
  </sheetViews>
  <sheetFormatPr defaultRowHeight="18.75" x14ac:dyDescent="0.45"/>
  <cols>
    <col min="1" max="1" width="9.140625" style="1"/>
    <col min="2" max="2" width="26.28515625" style="1" customWidth="1"/>
    <col min="3" max="3" width="12.7109375" style="1" customWidth="1"/>
    <col min="4" max="4" width="17.7109375" style="1" bestFit="1" customWidth="1"/>
    <col min="5" max="5" width="16.7109375" style="1" bestFit="1" customWidth="1"/>
    <col min="6" max="6" width="18.7109375" style="1" bestFit="1" customWidth="1"/>
    <col min="7" max="7" width="16.85546875" style="1" customWidth="1"/>
    <col min="8" max="8" width="12.85546875" style="1" customWidth="1"/>
    <col min="9" max="9" width="18.85546875" style="1" bestFit="1" customWidth="1"/>
    <col min="10" max="10" width="16.57031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64" t="s">
        <v>0</v>
      </c>
      <c r="D1" s="164"/>
      <c r="E1" s="164"/>
      <c r="F1" s="164"/>
      <c r="G1" s="164"/>
      <c r="H1" s="164"/>
      <c r="I1" s="164"/>
      <c r="J1" s="164"/>
      <c r="K1" s="164"/>
      <c r="L1" s="165"/>
    </row>
    <row r="2" spans="2:12" ht="24" x14ac:dyDescent="0.45">
      <c r="B2" s="34"/>
      <c r="C2" s="167" t="s">
        <v>50</v>
      </c>
      <c r="D2" s="167"/>
      <c r="E2" s="167"/>
      <c r="F2" s="167"/>
      <c r="G2" s="167"/>
      <c r="H2" s="167"/>
      <c r="I2" s="167"/>
      <c r="J2" s="167"/>
      <c r="K2" s="167"/>
      <c r="L2" s="168"/>
    </row>
    <row r="3" spans="2:12" ht="24" x14ac:dyDescent="0.45">
      <c r="B3" s="35" t="s">
        <v>86</v>
      </c>
      <c r="C3" s="170" t="s">
        <v>118</v>
      </c>
      <c r="D3" s="170"/>
      <c r="E3" s="170"/>
      <c r="F3" s="170"/>
      <c r="G3" s="170"/>
      <c r="H3" s="170"/>
      <c r="I3" s="170"/>
      <c r="J3" s="170"/>
      <c r="K3" s="170"/>
      <c r="L3" s="171"/>
    </row>
    <row r="4" spans="2:12" x14ac:dyDescent="0.45">
      <c r="B4" s="112" t="s">
        <v>2</v>
      </c>
      <c r="C4" s="172" t="s">
        <v>52</v>
      </c>
      <c r="D4" s="173"/>
      <c r="E4" s="173"/>
      <c r="F4" s="173"/>
      <c r="G4" s="173"/>
      <c r="H4" s="112" t="s">
        <v>53</v>
      </c>
      <c r="I4" s="112" t="s">
        <v>53</v>
      </c>
      <c r="J4" s="112" t="s">
        <v>53</v>
      </c>
      <c r="K4" s="112" t="s">
        <v>53</v>
      </c>
      <c r="L4" s="112" t="s">
        <v>53</v>
      </c>
    </row>
    <row r="5" spans="2:12" ht="73.5" customHeight="1" x14ac:dyDescent="0.45">
      <c r="B5" s="112" t="s">
        <v>2</v>
      </c>
      <c r="C5" s="112" t="s">
        <v>68</v>
      </c>
      <c r="D5" s="112" t="s">
        <v>69</v>
      </c>
      <c r="E5" s="112" t="s">
        <v>70</v>
      </c>
      <c r="F5" s="53" t="s">
        <v>94</v>
      </c>
      <c r="G5" s="154" t="s">
        <v>93</v>
      </c>
      <c r="H5" s="77" t="s">
        <v>68</v>
      </c>
      <c r="I5" s="112" t="s">
        <v>69</v>
      </c>
      <c r="J5" s="112" t="s">
        <v>70</v>
      </c>
      <c r="K5" s="20" t="s">
        <v>94</v>
      </c>
      <c r="L5" s="77" t="s">
        <v>93</v>
      </c>
    </row>
    <row r="6" spans="2:12" ht="32.25" customHeight="1" x14ac:dyDescent="0.45">
      <c r="B6" s="95" t="s">
        <v>18</v>
      </c>
      <c r="C6" s="4">
        <v>0</v>
      </c>
      <c r="D6" s="51">
        <v>40462724569</v>
      </c>
      <c r="E6" s="51">
        <v>245036331</v>
      </c>
      <c r="F6" s="51">
        <v>40707760900</v>
      </c>
      <c r="G6" s="74">
        <f>F6/F14</f>
        <v>0.55635553314860986</v>
      </c>
      <c r="H6" s="4">
        <v>0</v>
      </c>
      <c r="I6" s="51">
        <v>57713879735</v>
      </c>
      <c r="J6" s="51">
        <v>1459113040</v>
      </c>
      <c r="K6" s="51">
        <v>59172992775</v>
      </c>
      <c r="L6" s="74">
        <f>K6/K14</f>
        <v>0.64589166971340772</v>
      </c>
    </row>
    <row r="7" spans="2:12" ht="28.5" customHeight="1" x14ac:dyDescent="0.45">
      <c r="B7" s="95" t="s">
        <v>19</v>
      </c>
      <c r="C7" s="4">
        <v>0</v>
      </c>
      <c r="D7" s="51">
        <v>23913245433</v>
      </c>
      <c r="E7" s="51">
        <v>3162400962</v>
      </c>
      <c r="F7" s="51">
        <v>27075646395</v>
      </c>
      <c r="G7" s="74">
        <f>F7/F14</f>
        <v>0.3700445652719126</v>
      </c>
      <c r="H7" s="4">
        <v>0</v>
      </c>
      <c r="I7" s="51">
        <v>19952825876</v>
      </c>
      <c r="J7" s="51">
        <v>4359568932</v>
      </c>
      <c r="K7" s="51">
        <v>24312394808</v>
      </c>
      <c r="L7" s="74">
        <f>K7/K14</f>
        <v>0.2653773713454145</v>
      </c>
    </row>
    <row r="8" spans="2:12" ht="28.5" customHeight="1" x14ac:dyDescent="0.45">
      <c r="B8" s="95" t="s">
        <v>95</v>
      </c>
      <c r="C8" s="4">
        <v>0</v>
      </c>
      <c r="D8" s="51">
        <v>1398003046</v>
      </c>
      <c r="E8" s="51">
        <v>0</v>
      </c>
      <c r="F8" s="51">
        <v>1398003046</v>
      </c>
      <c r="G8" s="74">
        <f>F8/F14</f>
        <v>1.9106595715528793E-2</v>
      </c>
      <c r="H8" s="4">
        <v>0</v>
      </c>
      <c r="I8" s="51">
        <v>2890082998</v>
      </c>
      <c r="J8" s="51">
        <v>0</v>
      </c>
      <c r="K8" s="51">
        <v>2890082998</v>
      </c>
      <c r="L8" s="74">
        <f>K8/K14</f>
        <v>3.1546157218825088E-2</v>
      </c>
    </row>
    <row r="9" spans="2:12" ht="27.75" customHeight="1" x14ac:dyDescent="0.45">
      <c r="B9" s="95" t="s">
        <v>16</v>
      </c>
      <c r="C9" s="4">
        <v>0</v>
      </c>
      <c r="D9" s="51">
        <v>287907918</v>
      </c>
      <c r="E9" s="51">
        <v>480250483</v>
      </c>
      <c r="F9" s="51">
        <v>768158401</v>
      </c>
      <c r="G9" s="74">
        <f>F9/F14</f>
        <v>1.0498469266850259E-2</v>
      </c>
      <c r="H9" s="4">
        <v>0</v>
      </c>
      <c r="I9" s="51">
        <v>405593115</v>
      </c>
      <c r="J9" s="51">
        <v>1614027515</v>
      </c>
      <c r="K9" s="51">
        <v>2019620630</v>
      </c>
      <c r="L9" s="74">
        <f>K9/K14</f>
        <v>2.2044789011406302E-2</v>
      </c>
    </row>
    <row r="10" spans="2:12" ht="28.5" customHeight="1" x14ac:dyDescent="0.45">
      <c r="B10" s="95" t="s">
        <v>15</v>
      </c>
      <c r="C10" s="4">
        <v>0</v>
      </c>
      <c r="D10" s="51">
        <v>347118795</v>
      </c>
      <c r="E10" s="51">
        <v>1882868856</v>
      </c>
      <c r="F10" s="51">
        <v>2229987651</v>
      </c>
      <c r="G10" s="74">
        <f>F10/F14</f>
        <v>3.0477381734030012E-2</v>
      </c>
      <c r="H10" s="4">
        <v>0</v>
      </c>
      <c r="I10" s="51">
        <v>170780158</v>
      </c>
      <c r="J10" s="51">
        <v>1624295114</v>
      </c>
      <c r="K10" s="51">
        <v>1795075272</v>
      </c>
      <c r="L10" s="74">
        <f>K10/K14</f>
        <v>1.9593806402558273E-2</v>
      </c>
    </row>
    <row r="11" spans="2:12" ht="28.5" customHeight="1" x14ac:dyDescent="0.45">
      <c r="B11" s="95" t="s">
        <v>17</v>
      </c>
      <c r="C11" s="4">
        <v>0</v>
      </c>
      <c r="D11" s="51">
        <v>280804573</v>
      </c>
      <c r="E11" s="51">
        <v>185821821</v>
      </c>
      <c r="F11" s="51">
        <v>466626394</v>
      </c>
      <c r="G11" s="74">
        <f>F11/F14</f>
        <v>6.377412328151001E-3</v>
      </c>
      <c r="H11" s="4">
        <v>0</v>
      </c>
      <c r="I11" s="51">
        <v>269053789</v>
      </c>
      <c r="J11" s="51">
        <v>624602479</v>
      </c>
      <c r="K11" s="51">
        <v>893656268</v>
      </c>
      <c r="L11" s="74">
        <f>K11/K14</f>
        <v>9.7545368591232719E-3</v>
      </c>
    </row>
    <row r="12" spans="2:12" ht="28.5" customHeight="1" x14ac:dyDescent="0.45">
      <c r="B12" s="95" t="s">
        <v>120</v>
      </c>
      <c r="C12" s="4">
        <v>0</v>
      </c>
      <c r="D12" s="51">
        <v>522426986</v>
      </c>
      <c r="E12" s="51">
        <v>0</v>
      </c>
      <c r="F12" s="51">
        <v>522426986</v>
      </c>
      <c r="G12" s="74">
        <f>F12/F14</f>
        <v>7.1400425349174958E-3</v>
      </c>
      <c r="H12" s="4">
        <v>0</v>
      </c>
      <c r="I12" s="51">
        <v>522426986</v>
      </c>
      <c r="J12" s="51">
        <v>0</v>
      </c>
      <c r="K12" s="51">
        <v>522426986</v>
      </c>
      <c r="L12" s="74">
        <f>K12/K14</f>
        <v>5.7024534752523857E-3</v>
      </c>
    </row>
    <row r="13" spans="2:12" ht="28.5" customHeight="1" x14ac:dyDescent="0.45">
      <c r="B13" s="95" t="s">
        <v>14</v>
      </c>
      <c r="C13" s="4">
        <v>0</v>
      </c>
      <c r="D13" s="51">
        <v>0</v>
      </c>
      <c r="E13" s="51">
        <v>0</v>
      </c>
      <c r="F13" s="51">
        <v>0</v>
      </c>
      <c r="G13" s="74">
        <f>F13/F14</f>
        <v>0</v>
      </c>
      <c r="H13" s="4">
        <v>0</v>
      </c>
      <c r="I13" s="51">
        <v>-3</v>
      </c>
      <c r="J13" s="51">
        <v>8173473</v>
      </c>
      <c r="K13" s="51">
        <v>8173470</v>
      </c>
      <c r="L13" s="74">
        <f>K13/K14</f>
        <v>8.9215974012435721E-5</v>
      </c>
    </row>
    <row r="14" spans="2:12" ht="27.75" customHeight="1" x14ac:dyDescent="0.45">
      <c r="B14" s="96" t="s">
        <v>83</v>
      </c>
      <c r="C14" s="18">
        <f t="shared" ref="C14:L14" si="0">SUM(C6:C13)</f>
        <v>0</v>
      </c>
      <c r="D14" s="18">
        <f>SUM(D6:D13)</f>
        <v>67212231320</v>
      </c>
      <c r="E14" s="18">
        <f>SUM(E6:E13)</f>
        <v>5956378453</v>
      </c>
      <c r="F14" s="18">
        <f>SUM(F6:F13)</f>
        <v>73168609773</v>
      </c>
      <c r="G14" s="25">
        <f t="shared" si="0"/>
        <v>1</v>
      </c>
      <c r="H14" s="18">
        <f t="shared" si="0"/>
        <v>0</v>
      </c>
      <c r="I14" s="18">
        <f>SUM(I6:I13)</f>
        <v>81924642654</v>
      </c>
      <c r="J14" s="18">
        <f>SUM(J6:J13)</f>
        <v>9689780553</v>
      </c>
      <c r="K14" s="18">
        <f>SUM(K6:K13)</f>
        <v>91614423207</v>
      </c>
      <c r="L14" s="25">
        <f t="shared" si="0"/>
        <v>1</v>
      </c>
    </row>
    <row r="15" spans="2:12" hidden="1" x14ac:dyDescent="0.45">
      <c r="B15" s="174" t="s">
        <v>85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</row>
    <row r="16" spans="2:12" hidden="1" x14ac:dyDescent="0.45"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</row>
    <row r="17" spans="5:9" x14ac:dyDescent="0.45">
      <c r="E17" s="23"/>
      <c r="F17" s="21"/>
      <c r="G17" s="52"/>
      <c r="H17" s="10"/>
    </row>
    <row r="18" spans="5:9" x14ac:dyDescent="0.45">
      <c r="E18" s="23"/>
      <c r="F18" s="21"/>
      <c r="G18" s="22"/>
      <c r="I18" s="10"/>
    </row>
    <row r="19" spans="5:9" x14ac:dyDescent="0.45">
      <c r="E19" s="23"/>
      <c r="F19" s="21"/>
      <c r="G19" s="21"/>
    </row>
    <row r="20" spans="5:9" x14ac:dyDescent="0.45">
      <c r="E20" s="23"/>
      <c r="F20" s="21"/>
      <c r="G20" s="22"/>
    </row>
    <row r="21" spans="5:9" x14ac:dyDescent="0.45">
      <c r="E21" s="23"/>
      <c r="F21" s="21"/>
      <c r="G21" s="22"/>
      <c r="I21" s="15"/>
    </row>
    <row r="22" spans="5:9" x14ac:dyDescent="0.45">
      <c r="E22" s="23"/>
      <c r="F22" s="21"/>
      <c r="G22" s="22"/>
    </row>
    <row r="23" spans="5:9" x14ac:dyDescent="0.45">
      <c r="E23" s="23"/>
      <c r="F23" s="21"/>
      <c r="G23" s="21"/>
    </row>
    <row r="24" spans="5:9" x14ac:dyDescent="0.45">
      <c r="F24" s="15"/>
    </row>
  </sheetData>
  <mergeCells count="13">
    <mergeCell ref="C1:L1"/>
    <mergeCell ref="C2:L2"/>
    <mergeCell ref="C3:L3"/>
    <mergeCell ref="C4:G4"/>
    <mergeCell ref="B15:L16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"/>
  <sheetViews>
    <sheetView rightToLeft="1" view="pageBreakPreview" topLeftCell="A2" zoomScale="110" zoomScaleNormal="100" zoomScaleSheetLayoutView="110" workbookViewId="0">
      <selection activeCell="I12" sqref="I12"/>
    </sheetView>
  </sheetViews>
  <sheetFormatPr defaultRowHeight="18.75" x14ac:dyDescent="0.45"/>
  <cols>
    <col min="1" max="1" width="9.140625" style="1"/>
    <col min="2" max="2" width="27.85546875" style="1" customWidth="1"/>
    <col min="3" max="3" width="13.85546875" style="1" customWidth="1"/>
    <col min="4" max="4" width="17.5703125" style="1" customWidth="1"/>
    <col min="5" max="5" width="12.5703125" style="1" customWidth="1"/>
    <col min="6" max="6" width="15.85546875" style="1" customWidth="1"/>
    <col min="7" max="7" width="12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1" ht="24" x14ac:dyDescent="0.45">
      <c r="B1" s="33"/>
      <c r="C1" s="164" t="s">
        <v>0</v>
      </c>
      <c r="D1" s="164"/>
      <c r="E1" s="164"/>
      <c r="F1" s="164"/>
      <c r="G1" s="164"/>
      <c r="H1" s="164"/>
      <c r="I1" s="164"/>
      <c r="J1" s="165"/>
    </row>
    <row r="2" spans="2:11" ht="24" x14ac:dyDescent="0.45">
      <c r="B2" s="34"/>
      <c r="C2" s="167" t="s">
        <v>50</v>
      </c>
      <c r="D2" s="167"/>
      <c r="E2" s="167"/>
      <c r="F2" s="167"/>
      <c r="G2" s="167"/>
      <c r="H2" s="167"/>
      <c r="I2" s="167"/>
      <c r="J2" s="168"/>
    </row>
    <row r="3" spans="2:11" ht="24" x14ac:dyDescent="0.45">
      <c r="B3" s="36" t="s">
        <v>87</v>
      </c>
      <c r="C3" s="170" t="s">
        <v>118</v>
      </c>
      <c r="D3" s="170"/>
      <c r="E3" s="170"/>
      <c r="F3" s="170"/>
      <c r="G3" s="170"/>
      <c r="H3" s="170"/>
      <c r="I3" s="170"/>
      <c r="J3" s="171"/>
    </row>
    <row r="4" spans="2:11" x14ac:dyDescent="0.45">
      <c r="B4" s="112" t="s">
        <v>54</v>
      </c>
      <c r="C4" s="112" t="s">
        <v>52</v>
      </c>
      <c r="D4" s="112" t="s">
        <v>52</v>
      </c>
      <c r="E4" s="112" t="s">
        <v>52</v>
      </c>
      <c r="F4" s="112" t="s">
        <v>52</v>
      </c>
      <c r="G4" s="112" t="s">
        <v>53</v>
      </c>
      <c r="H4" s="112" t="s">
        <v>53</v>
      </c>
      <c r="I4" s="112" t="s">
        <v>53</v>
      </c>
      <c r="J4" s="112" t="s">
        <v>53</v>
      </c>
    </row>
    <row r="5" spans="2:11" x14ac:dyDescent="0.45">
      <c r="B5" s="112" t="s">
        <v>54</v>
      </c>
      <c r="C5" s="112" t="s">
        <v>71</v>
      </c>
      <c r="D5" s="112" t="s">
        <v>69</v>
      </c>
      <c r="E5" s="112" t="s">
        <v>70</v>
      </c>
      <c r="F5" s="112" t="s">
        <v>72</v>
      </c>
      <c r="G5" s="112" t="s">
        <v>71</v>
      </c>
      <c r="H5" s="112" t="s">
        <v>69</v>
      </c>
      <c r="I5" s="112" t="s">
        <v>70</v>
      </c>
      <c r="J5" s="112" t="s">
        <v>72</v>
      </c>
    </row>
    <row r="6" spans="2:11" ht="24.75" customHeight="1" x14ac:dyDescent="0.45">
      <c r="B6" s="69" t="s">
        <v>97</v>
      </c>
      <c r="C6" s="70">
        <v>0</v>
      </c>
      <c r="D6" s="71">
        <v>84123066</v>
      </c>
      <c r="E6" s="70">
        <v>0</v>
      </c>
      <c r="F6" s="71">
        <v>84123066</v>
      </c>
      <c r="G6" s="70">
        <v>0</v>
      </c>
      <c r="H6" s="71">
        <v>352198288</v>
      </c>
      <c r="I6" s="71">
        <v>256784414</v>
      </c>
      <c r="J6" s="71">
        <v>608982702</v>
      </c>
    </row>
    <row r="7" spans="2:11" ht="23.25" customHeight="1" x14ac:dyDescent="0.45">
      <c r="B7" s="69" t="s">
        <v>98</v>
      </c>
      <c r="C7" s="70">
        <v>0</v>
      </c>
      <c r="D7" s="71">
        <v>24201441</v>
      </c>
      <c r="E7" s="70">
        <v>0</v>
      </c>
      <c r="F7" s="71">
        <v>24201441</v>
      </c>
      <c r="G7" s="70">
        <v>0</v>
      </c>
      <c r="H7" s="71">
        <v>225276209</v>
      </c>
      <c r="I7" s="71">
        <v>177197389</v>
      </c>
      <c r="J7" s="71">
        <v>402473598</v>
      </c>
    </row>
    <row r="8" spans="2:11" s="7" customFormat="1" ht="29.25" customHeight="1" x14ac:dyDescent="0.25">
      <c r="B8" s="69" t="s">
        <v>100</v>
      </c>
      <c r="C8" s="70">
        <v>0</v>
      </c>
      <c r="D8" s="71">
        <v>0</v>
      </c>
      <c r="E8" s="70">
        <v>0</v>
      </c>
      <c r="F8" s="71">
        <v>0</v>
      </c>
      <c r="G8" s="70">
        <v>0</v>
      </c>
      <c r="H8" s="71">
        <v>0</v>
      </c>
      <c r="I8" s="71">
        <v>126289208</v>
      </c>
      <c r="J8" s="71">
        <v>126289208</v>
      </c>
    </row>
    <row r="9" spans="2:11" ht="24.75" customHeight="1" x14ac:dyDescent="0.45">
      <c r="B9" s="69" t="s">
        <v>96</v>
      </c>
      <c r="C9" s="70">
        <v>0</v>
      </c>
      <c r="D9" s="71">
        <v>0</v>
      </c>
      <c r="E9" s="70">
        <v>0</v>
      </c>
      <c r="F9" s="71">
        <v>0</v>
      </c>
      <c r="G9" s="70">
        <v>0</v>
      </c>
      <c r="H9" s="71">
        <v>0</v>
      </c>
      <c r="I9" s="71">
        <v>8689585</v>
      </c>
      <c r="J9" s="71">
        <v>8689585</v>
      </c>
    </row>
    <row r="10" spans="2:11" ht="25.5" customHeight="1" x14ac:dyDescent="0.45">
      <c r="B10" s="69" t="s">
        <v>99</v>
      </c>
      <c r="C10" s="70">
        <v>0</v>
      </c>
      <c r="D10" s="71">
        <v>0</v>
      </c>
      <c r="E10" s="70">
        <v>0</v>
      </c>
      <c r="F10" s="71">
        <v>0</v>
      </c>
      <c r="G10" s="70">
        <v>0</v>
      </c>
      <c r="H10" s="71">
        <v>0</v>
      </c>
      <c r="I10" s="71">
        <v>130594</v>
      </c>
      <c r="J10" s="71">
        <v>130594</v>
      </c>
      <c r="K10" s="12"/>
    </row>
    <row r="11" spans="2:11" ht="24" x14ac:dyDescent="0.45">
      <c r="B11" s="5" t="s">
        <v>72</v>
      </c>
      <c r="C11" s="86">
        <v>0</v>
      </c>
      <c r="D11" s="75">
        <f>SUM(D6:D10)</f>
        <v>108324507</v>
      </c>
      <c r="E11" s="101">
        <f>SUM(E6:E10)</f>
        <v>0</v>
      </c>
      <c r="F11" s="75">
        <f>SUM(F6:F10)</f>
        <v>108324507</v>
      </c>
      <c r="G11" s="86">
        <v>0</v>
      </c>
      <c r="H11" s="75">
        <f>SUM(H6:H10)</f>
        <v>577474497</v>
      </c>
      <c r="I11" s="75">
        <f>SUM(I6:I10)</f>
        <v>569091190</v>
      </c>
      <c r="J11" s="75">
        <f>SUM(J6:J10)</f>
        <v>1146565687</v>
      </c>
    </row>
    <row r="12" spans="2:11" x14ac:dyDescent="0.45">
      <c r="D12" s="12"/>
    </row>
    <row r="14" spans="2:11" x14ac:dyDescent="0.45">
      <c r="F14" s="12"/>
      <c r="I14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G12"/>
  <sheetViews>
    <sheetView rightToLeft="1" view="pageBreakPreview" zoomScaleNormal="100" zoomScaleSheetLayoutView="100" workbookViewId="0">
      <selection activeCell="F8" sqref="F8"/>
    </sheetView>
  </sheetViews>
  <sheetFormatPr defaultRowHeight="18.75" x14ac:dyDescent="0.45"/>
  <cols>
    <col min="1" max="1" width="9.140625" style="1"/>
    <col min="2" max="2" width="18.42578125" style="1" bestFit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64" t="s">
        <v>0</v>
      </c>
      <c r="D1" s="164"/>
      <c r="E1" s="164"/>
      <c r="F1" s="164"/>
      <c r="G1" s="165"/>
    </row>
    <row r="2" spans="2:7" ht="24" x14ac:dyDescent="0.45">
      <c r="B2" s="34"/>
      <c r="C2" s="167" t="s">
        <v>50</v>
      </c>
      <c r="D2" s="167"/>
      <c r="E2" s="167"/>
      <c r="F2" s="167"/>
      <c r="G2" s="168"/>
    </row>
    <row r="3" spans="2:7" ht="24" x14ac:dyDescent="0.45">
      <c r="B3" s="36" t="s">
        <v>87</v>
      </c>
      <c r="C3" s="170" t="s">
        <v>118</v>
      </c>
      <c r="D3" s="170"/>
      <c r="E3" s="170"/>
      <c r="F3" s="170"/>
      <c r="G3" s="171"/>
    </row>
    <row r="4" spans="2:7" x14ac:dyDescent="0.45">
      <c r="B4" s="112" t="s">
        <v>73</v>
      </c>
      <c r="C4" s="112" t="s">
        <v>73</v>
      </c>
      <c r="D4" s="112" t="s">
        <v>52</v>
      </c>
      <c r="E4" s="112" t="s">
        <v>52</v>
      </c>
      <c r="F4" s="112" t="s">
        <v>53</v>
      </c>
      <c r="G4" s="112" t="s">
        <v>53</v>
      </c>
    </row>
    <row r="5" spans="2:7" x14ac:dyDescent="0.45">
      <c r="B5" s="112" t="s">
        <v>74</v>
      </c>
      <c r="C5" s="112" t="s">
        <v>43</v>
      </c>
      <c r="D5" s="112" t="s">
        <v>75</v>
      </c>
      <c r="E5" s="112" t="s">
        <v>76</v>
      </c>
      <c r="F5" s="112" t="s">
        <v>75</v>
      </c>
      <c r="G5" s="112" t="s">
        <v>76</v>
      </c>
    </row>
    <row r="6" spans="2:7" ht="27.75" customHeight="1" x14ac:dyDescent="0.45">
      <c r="B6" s="3" t="s">
        <v>49</v>
      </c>
      <c r="C6" s="68" t="s">
        <v>131</v>
      </c>
      <c r="D6" s="4">
        <v>153637723</v>
      </c>
      <c r="E6" s="29">
        <f>D6/34733194457</f>
        <v>4.4233686363114354E-3</v>
      </c>
      <c r="F6" s="4">
        <v>623188472</v>
      </c>
      <c r="G6" s="48">
        <f>F6/93836841173</f>
        <v>6.6411919264318985E-3</v>
      </c>
    </row>
    <row r="7" spans="2:7" ht="29.25" customHeight="1" x14ac:dyDescent="0.45">
      <c r="B7" s="176" t="s">
        <v>72</v>
      </c>
      <c r="C7" s="177"/>
      <c r="D7" s="4">
        <f>SUM(D6:D6)</f>
        <v>153637723</v>
      </c>
      <c r="E7" s="29">
        <f>SUM(E6:E6)</f>
        <v>4.4233686363114354E-3</v>
      </c>
      <c r="F7" s="4">
        <f>SUM(F6:F6)</f>
        <v>623188472</v>
      </c>
      <c r="G7" s="29">
        <f>SUM(G6:G6)</f>
        <v>6.6411919264318985E-3</v>
      </c>
    </row>
    <row r="8" spans="2:7" x14ac:dyDescent="0.45">
      <c r="F8" s="92"/>
    </row>
    <row r="10" spans="2:7" x14ac:dyDescent="0.45">
      <c r="D10" s="11"/>
      <c r="E10" s="111"/>
      <c r="F10" s="11"/>
      <c r="G10" s="11"/>
    </row>
    <row r="11" spans="2:7" x14ac:dyDescent="0.45">
      <c r="D11" s="11"/>
      <c r="E11" s="11"/>
      <c r="F11" s="11"/>
      <c r="G11" s="11"/>
    </row>
    <row r="12" spans="2:7" x14ac:dyDescent="0.45">
      <c r="G12" s="49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78" t="s">
        <v>0</v>
      </c>
      <c r="B1" s="178"/>
      <c r="C1" s="179"/>
    </row>
    <row r="2" spans="1:3" ht="21" x14ac:dyDescent="0.45">
      <c r="A2" s="178" t="s">
        <v>50</v>
      </c>
      <c r="B2" s="178"/>
      <c r="C2" s="179"/>
    </row>
    <row r="3" spans="1:3" ht="21" x14ac:dyDescent="0.45">
      <c r="A3" s="180" t="s">
        <v>118</v>
      </c>
      <c r="B3" s="180"/>
      <c r="C3" s="181"/>
    </row>
    <row r="4" spans="1:3" ht="21" x14ac:dyDescent="0.45">
      <c r="A4" s="43" t="s">
        <v>87</v>
      </c>
      <c r="B4" s="41"/>
      <c r="C4" s="42"/>
    </row>
    <row r="5" spans="1:3" x14ac:dyDescent="0.45">
      <c r="A5" s="112" t="s">
        <v>77</v>
      </c>
      <c r="B5" s="112" t="s">
        <v>52</v>
      </c>
      <c r="C5" s="112" t="s">
        <v>119</v>
      </c>
    </row>
    <row r="6" spans="1:3" x14ac:dyDescent="0.45">
      <c r="A6" s="112" t="s">
        <v>77</v>
      </c>
      <c r="B6" s="112" t="s">
        <v>46</v>
      </c>
      <c r="C6" s="112" t="s">
        <v>46</v>
      </c>
    </row>
    <row r="7" spans="1:3" x14ac:dyDescent="0.45">
      <c r="A7" s="2" t="s">
        <v>116</v>
      </c>
      <c r="B7" s="4">
        <v>0</v>
      </c>
      <c r="C7" s="4">
        <v>343117918</v>
      </c>
    </row>
    <row r="8" spans="1:3" x14ac:dyDescent="0.45">
      <c r="A8" s="2" t="s">
        <v>78</v>
      </c>
      <c r="B8" s="4">
        <v>0</v>
      </c>
      <c r="C8" s="4">
        <v>0</v>
      </c>
    </row>
    <row r="9" spans="1:3" x14ac:dyDescent="0.45">
      <c r="A9" s="2" t="s">
        <v>79</v>
      </c>
      <c r="B9" s="4">
        <v>0</v>
      </c>
      <c r="C9" s="4">
        <v>5384130</v>
      </c>
    </row>
    <row r="10" spans="1:3" ht="21" x14ac:dyDescent="0.45">
      <c r="A10" s="18" t="s">
        <v>72</v>
      </c>
      <c r="B10" s="17">
        <f>SUM(B7:B9)</f>
        <v>0</v>
      </c>
      <c r="C10" s="17">
        <f>SUM(C7:C9)</f>
        <v>348502048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B10" sqref="B10:E10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2" t="s">
        <v>0</v>
      </c>
      <c r="C1" s="183"/>
      <c r="D1" s="183"/>
      <c r="E1" s="184"/>
    </row>
    <row r="2" spans="2:8" ht="24" customHeight="1" x14ac:dyDescent="0.45">
      <c r="B2" s="185" t="s">
        <v>50</v>
      </c>
      <c r="C2" s="186"/>
      <c r="D2" s="186"/>
      <c r="E2" s="187"/>
    </row>
    <row r="3" spans="2:8" ht="24" customHeight="1" x14ac:dyDescent="0.45">
      <c r="B3" s="188" t="s">
        <v>118</v>
      </c>
      <c r="C3" s="170"/>
      <c r="D3" s="170"/>
      <c r="E3" s="189"/>
    </row>
    <row r="4" spans="2:8" ht="24" customHeight="1" x14ac:dyDescent="0.45">
      <c r="B4" s="65" t="s">
        <v>87</v>
      </c>
      <c r="C4" s="43"/>
      <c r="D4" s="44"/>
      <c r="E4" s="66"/>
    </row>
    <row r="5" spans="2:8" x14ac:dyDescent="0.45">
      <c r="B5" s="191" t="s">
        <v>54</v>
      </c>
      <c r="C5" s="76" t="s">
        <v>88</v>
      </c>
      <c r="D5" s="112" t="s">
        <v>46</v>
      </c>
      <c r="E5" s="127" t="s">
        <v>12</v>
      </c>
    </row>
    <row r="6" spans="2:8" x14ac:dyDescent="0.45">
      <c r="B6" s="67" t="s">
        <v>80</v>
      </c>
      <c r="C6" s="16" t="s">
        <v>89</v>
      </c>
      <c r="D6" s="4">
        <v>73168609773</v>
      </c>
      <c r="E6" s="98">
        <f>ABS(D6)/413176936916</f>
        <v>0.17708783631327268</v>
      </c>
      <c r="H6" s="10"/>
    </row>
    <row r="7" spans="2:8" x14ac:dyDescent="0.45">
      <c r="B7" s="67" t="s">
        <v>81</v>
      </c>
      <c r="C7" s="16" t="s">
        <v>90</v>
      </c>
      <c r="D7" s="4">
        <v>108324507</v>
      </c>
      <c r="E7" s="98">
        <f>ABS(D7)/413176936916</f>
        <v>2.621746213826612E-4</v>
      </c>
      <c r="H7" s="103"/>
    </row>
    <row r="8" spans="2:8" ht="19.5" thickBot="1" x14ac:dyDescent="0.5">
      <c r="B8" s="82" t="s">
        <v>82</v>
      </c>
      <c r="C8" s="93" t="s">
        <v>91</v>
      </c>
      <c r="D8" s="83">
        <v>153637723</v>
      </c>
      <c r="E8" s="99">
        <f>ABS(D8)/413176936916</f>
        <v>3.7184486662486435E-4</v>
      </c>
      <c r="H8" s="10"/>
    </row>
    <row r="9" spans="2:8" ht="19.5" thickBot="1" x14ac:dyDescent="0.5">
      <c r="B9" s="192" t="s">
        <v>72</v>
      </c>
      <c r="C9" s="193"/>
      <c r="D9" s="105">
        <f>SUM(D6:D8)</f>
        <v>73430572003</v>
      </c>
      <c r="E9" s="104">
        <f>SUM(E6:E8)</f>
        <v>0.17772185580128022</v>
      </c>
    </row>
    <row r="10" spans="2:8" x14ac:dyDescent="0.45">
      <c r="B10" s="190" t="s">
        <v>135</v>
      </c>
      <c r="C10" s="190"/>
      <c r="D10" s="190"/>
      <c r="E10" s="190"/>
    </row>
    <row r="12" spans="2:8" x14ac:dyDescent="0.45"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2019-10-23T10:55:22Z</cp:lastPrinted>
  <dcterms:created xsi:type="dcterms:W3CDTF">2018-12-22T09:13:23Z</dcterms:created>
  <dcterms:modified xsi:type="dcterms:W3CDTF">2019-12-24T10:54:47Z</dcterms:modified>
</cp:coreProperties>
</file>