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8\تیر\"/>
    </mc:Choice>
  </mc:AlternateContent>
  <bookViews>
    <workbookView xWindow="0" yWindow="0" windowWidth="20400" windowHeight="76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مشارکت'!$A$1:$U$9</definedName>
    <definedName name="_xlnm.Print_Area" localSheetId="1">تبعی!$A$1:$K$7</definedName>
    <definedName name="_xlnm.Print_Area" localSheetId="14">'جمع درآمدها'!$A$1:$F$10</definedName>
    <definedName name="_xlnm.Print_Area" localSheetId="12">'درآمد سپرده بانکی '!$A$1:$H$9</definedName>
    <definedName name="_xlnm.Print_Area" localSheetId="7">'درآمد سود سهام '!$A$1:$L$13</definedName>
    <definedName name="_xlnm.Print_Area" localSheetId="8">'درآمد ناشی از تغییر قیمت اوراق '!$A$1:$K$17</definedName>
    <definedName name="_xlnm.Print_Area" localSheetId="9">'درآمد ناشی از فروش '!$A$1:$K$17</definedName>
    <definedName name="_xlnm.Print_Area" localSheetId="5">'سپرده '!$A$1:$L$9</definedName>
    <definedName name="_xlnm.Print_Area" localSheetId="11">'سرمایه‌گذاری در اوراق بهادار '!$A$1:$K$7</definedName>
    <definedName name="_xlnm.Print_Area" localSheetId="10">'سرمایه‌گذاری در سهام '!$A$1:$M$18</definedName>
    <definedName name="_xlnm.Print_Area" localSheetId="6">'سود اوراق بهادار و سپرده بانکی '!$A$1:$L$10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H23" i="1" l="1"/>
  <c r="L15" i="11" l="1"/>
  <c r="K15" i="11"/>
  <c r="J15" i="11"/>
  <c r="I15" i="11"/>
  <c r="H15" i="11"/>
  <c r="G15" i="11"/>
  <c r="F15" i="11"/>
  <c r="E15" i="11"/>
  <c r="D15" i="11"/>
  <c r="J16" i="10"/>
  <c r="I16" i="10"/>
  <c r="H16" i="10"/>
  <c r="F16" i="10"/>
  <c r="E16" i="10"/>
  <c r="D16" i="10"/>
  <c r="J16" i="9"/>
  <c r="I16" i="9"/>
  <c r="H16" i="9"/>
  <c r="F16" i="9"/>
  <c r="E16" i="9"/>
  <c r="D16" i="9"/>
  <c r="K12" i="8"/>
  <c r="J12" i="8"/>
  <c r="I12" i="8"/>
  <c r="M23" i="1"/>
  <c r="L23" i="1"/>
  <c r="K23" i="1"/>
  <c r="F23" i="1"/>
  <c r="D23" i="1"/>
  <c r="C23" i="1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E8" i="15" l="1"/>
  <c r="C10" i="14"/>
  <c r="B10" i="14"/>
  <c r="D8" i="13"/>
  <c r="E7" i="15"/>
  <c r="E6" i="15"/>
  <c r="G7" i="13"/>
  <c r="E7" i="13"/>
  <c r="L7" i="11" l="1"/>
  <c r="L8" i="11"/>
  <c r="L9" i="11"/>
  <c r="L10" i="11"/>
  <c r="L11" i="11"/>
  <c r="L12" i="11"/>
  <c r="L13" i="11"/>
  <c r="L14" i="11"/>
  <c r="L6" i="11"/>
  <c r="G7" i="11"/>
  <c r="G8" i="11"/>
  <c r="G9" i="11"/>
  <c r="G10" i="11"/>
  <c r="G11" i="11"/>
  <c r="G12" i="11"/>
  <c r="G13" i="11"/>
  <c r="G14" i="11"/>
  <c r="G6" i="11"/>
  <c r="F6" i="11" l="1"/>
  <c r="F7" i="11"/>
  <c r="F8" i="11"/>
  <c r="F9" i="11"/>
  <c r="F10" i="11"/>
  <c r="F11" i="11"/>
  <c r="F12" i="11"/>
  <c r="F13" i="11"/>
  <c r="F14" i="11"/>
  <c r="I7" i="1"/>
  <c r="H12" i="8" l="1"/>
  <c r="G12" i="8"/>
  <c r="F12" i="8"/>
  <c r="C15" i="11" l="1"/>
  <c r="G8" i="13" l="1"/>
  <c r="F8" i="13"/>
  <c r="E8" i="13"/>
</calcChain>
</file>

<file path=xl/sharedStrings.xml><?xml version="1.0" encoding="utf-8"?>
<sst xmlns="http://schemas.openxmlformats.org/spreadsheetml/2006/main" count="488" uniqueCount="127">
  <si>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</si>
  <si>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</si>
  <si>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</si>
  <si>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</si>
  <si>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</si>
  <si>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</si>
  <si>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</si>
  <si>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</si>
  <si>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</si>
  <si>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</si>
  <si>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</si>
  <si>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</si>
  <si>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</si>
  <si>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</si>
  <si>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بازرگاني و توليدي مرجان كار</t>
  </si>
  <si>
    <t>سرمايه گذاري توسعه گوهران اميد</t>
  </si>
  <si>
    <t>سيمان‌هرمزگان‌</t>
  </si>
  <si>
    <t>كوير تاير</t>
  </si>
  <si>
    <t>گروه مديريت سرمايه گذاري اميد</t>
  </si>
  <si>
    <t>مديريت انرژي اميد  تابان هور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</si>
  <si>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</si>
  <si>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</si>
  <si>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</si>
  <si>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</si>
  <si>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</si>
  <si>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</si>
  <si>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</si>
  <si>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</si>
  <si>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</si>
  <si>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</si>
  <si>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</si>
  <si>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</si>
  <si>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</si>
  <si>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</si>
  <si>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</si>
  <si>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</si>
  <si>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</si>
  <si>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</si>
  <si>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</si>
  <si>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</si>
  <si>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</si>
  <si>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</si>
  <si>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</si>
  <si>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</si>
  <si>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</si>
  <si>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</si>
  <si>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</si>
  <si>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</si>
  <si>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</si>
  <si>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</si>
  <si>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</si>
  <si>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</si>
  <si>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</si>
  <si>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</si>
  <si>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</si>
  <si>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</si>
  <si>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</si>
  <si>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</si>
  <si>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</si>
  <si>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</si>
  <si>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</si>
  <si>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</si>
  <si>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</si>
  <si>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</si>
  <si>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</si>
  <si>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</si>
  <si>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</si>
  <si>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</si>
  <si>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</si>
  <si>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</si>
  <si>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</si>
  <si>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</si>
  <si>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</si>
  <si>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</si>
  <si>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</si>
  <si>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</si>
  <si>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</si>
  <si>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</si>
  <si>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 برای تنزیل سود سهام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</si>
  <si>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</si>
  <si>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</si>
  <si>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</si>
  <si>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</si>
  <si>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</si>
  <si>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</si>
  <si>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</si>
  <si>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</si>
  <si>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</si>
  <si>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</si>
  <si>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بانک سپه میرداماد غربی (حساب جاری)</t>
  </si>
  <si>
    <t>بانک سپه میرداماد غربی (سپرده کوتاه مدت)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</si>
  <si>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</si>
  <si>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</si>
  <si>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</si>
  <si>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</si>
  <si>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</si>
  <si>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</si>
  <si>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1398/03/31</t>
  </si>
  <si>
    <t>ح.بازرگاني و توليدي مرجان كار</t>
  </si>
  <si>
    <t>مبلغ کل درآمد حاصل از فروش و تغییر ارزش و سود سهام</t>
  </si>
  <si>
    <t>برای ماه منتهی به 1398/04/31</t>
  </si>
  <si>
    <t>1398/04/31</t>
  </si>
  <si>
    <t>صندوق س.اعتماد آفرين پارسيان-د</t>
  </si>
  <si>
    <t>صندوق س. پارند پايدار سپهر</t>
  </si>
  <si>
    <t>1349800287705</t>
  </si>
  <si>
    <t>1349301287911</t>
  </si>
  <si>
    <t>حساب جاری</t>
  </si>
  <si>
    <t>سپرده کوتاه مدت</t>
  </si>
  <si>
    <t>1397/06/18</t>
  </si>
  <si>
    <t>1397/08/21</t>
  </si>
  <si>
    <t>1398/02/31</t>
  </si>
  <si>
    <t>1397/11/17</t>
  </si>
  <si>
    <t>1397/11/08</t>
  </si>
  <si>
    <t>1397/12/11</t>
  </si>
  <si>
    <t>1397/12/25</t>
  </si>
  <si>
    <t>1397/11/15</t>
  </si>
  <si>
    <t>*مبلغ کل دارایی ها در تاریخ افشای گزارش 262,295,647,622 ریال میباشد</t>
  </si>
  <si>
    <t>صندوق س.اعتماد آفرين پارسيان-د(وامید)</t>
  </si>
  <si>
    <t>صندوق س.اعتماد آفرين پارسيان-د(گوهران)</t>
  </si>
  <si>
    <t>صندوق س.اعتماد آفرين پارسيان-د(وهور)</t>
  </si>
  <si>
    <t>صندوق س.اعتماد آفرين پارسيان-د(پکویر)</t>
  </si>
  <si>
    <t>صندوق س.اعتماد آفرين پارسيان-د(سهرمز)</t>
  </si>
  <si>
    <t>صندوق س. پارند پايدار سپهر(وامید)</t>
  </si>
  <si>
    <t>صندوق س. پارند پايدار سپهر(گوهران)</t>
  </si>
  <si>
    <t>صندوق س. پارند پايدار سپهر(وهور)</t>
  </si>
  <si>
    <t>صندوق س. پارند پايدار سپهر(پکویر)</t>
  </si>
  <si>
    <t>صندوق س. پارند پايدار سپهر(سهرمز)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</si>
</sst>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0.0%"/>
  </numFmts>
  <fonts count="14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2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/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9" fillId="5" borderId="0" xfId="0" applyFont="1" applyFill="1" applyBorder="1"/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8" fontId="5" fillId="0" borderId="1" xfId="0" applyNumberFormat="1" applyFont="1" applyBorder="1" applyAlignment="1">
      <alignment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3" borderId="23" xfId="0" applyNumberFormat="1" applyFont="1" applyFill="1" applyBorder="1" applyAlignment="1">
      <alignment horizontal="center" vertical="center"/>
    </xf>
    <xf numFmtId="10" fontId="1" fillId="0" borderId="26" xfId="0" applyNumberFormat="1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4" borderId="3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0" fontId="5" fillId="0" borderId="22" xfId="0" applyFont="1" applyBorder="1"/>
    <xf numFmtId="0" fontId="5" fillId="0" borderId="23" xfId="0" applyFont="1" applyBorder="1"/>
    <xf numFmtId="167" fontId="5" fillId="0" borderId="26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9" fontId="13" fillId="0" borderId="1" xfId="2" applyFont="1" applyBorder="1" applyAlignment="1">
      <alignment horizontal="center" vertical="center"/>
    </xf>
    <xf numFmtId="9" fontId="5" fillId="0" borderId="21" xfId="2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0" fontId="5" fillId="0" borderId="32" xfId="0" applyNumberFormat="1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3" fontId="1" fillId="3" borderId="24" xfId="0" applyNumberFormat="1" applyFont="1" applyFill="1" applyBorder="1" applyAlignment="1">
      <alignment horizontal="center" vertical="center"/>
    </xf>
    <xf numFmtId="3" fontId="5" fillId="3" borderId="25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31"/>
  <sheetViews>
    <sheetView rightToLeft="1" tabSelected="1" view="pageBreakPreview" zoomScale="90" zoomScaleNormal="90" zoomScaleSheetLayoutView="90" workbookViewId="0">
      <pane xSplit="1" topLeftCell="C1" activePane="topRight" state="frozen"/>
      <selection pane="topRight" activeCell="E12" sqref="E12"/>
    </sheetView>
  </sheetViews>
  <sheetFormatPr defaultRowHeight="18.75" x14ac:dyDescent="0.45"/>
  <cols>
    <col min="1" max="1" width="31" style="1" customWidth="1"/>
    <col min="2" max="2" width="14.85546875" style="1" customWidth="1"/>
    <col min="3" max="3" width="18.42578125" style="1" bestFit="1" customWidth="1"/>
    <col min="4" max="4" width="17.85546875" style="1" customWidth="1"/>
    <col min="5" max="5" width="9.85546875" style="1" bestFit="1" customWidth="1"/>
    <col min="6" max="6" width="16.28515625" style="1" bestFit="1" customWidth="1"/>
    <col min="7" max="7" width="10.5703125" style="1" bestFit="1" customWidth="1"/>
    <col min="8" max="8" width="15.28515625" style="1" bestFit="1" customWidth="1"/>
    <col min="9" max="9" width="19.140625" style="1" bestFit="1" customWidth="1"/>
    <col min="10" max="10" width="10.5703125" style="1" customWidth="1"/>
    <col min="11" max="11" width="17.28515625" style="1" bestFit="1" customWidth="1"/>
    <col min="12" max="12" width="18.140625" style="1" bestFit="1" customWidth="1"/>
    <col min="13" max="13" width="14.42578125" style="1" customWidth="1"/>
    <col min="14" max="14" width="9.140625" style="1" customWidth="1"/>
    <col min="15" max="16384" width="9.140625" style="1"/>
  </cols>
  <sheetData>
    <row r="1" spans="1:13" ht="26.25" x14ac:dyDescent="0.45">
      <c r="A1" s="59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ht="26.25" x14ac:dyDescent="0.45">
      <c r="A2" s="60"/>
      <c r="B2" s="93" t="s">
        <v>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6.25" x14ac:dyDescent="0.45">
      <c r="A3" s="61" t="s">
        <v>87</v>
      </c>
      <c r="B3" s="95" t="s">
        <v>100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x14ac:dyDescent="0.45">
      <c r="A4" s="97" t="s">
        <v>2</v>
      </c>
      <c r="B4" s="98" t="s">
        <v>97</v>
      </c>
      <c r="C4" s="98" t="s">
        <v>3</v>
      </c>
      <c r="D4" s="98" t="s">
        <v>3</v>
      </c>
      <c r="E4" s="98" t="s">
        <v>4</v>
      </c>
      <c r="F4" s="98" t="s">
        <v>4</v>
      </c>
      <c r="G4" s="98" t="s">
        <v>4</v>
      </c>
      <c r="H4" s="98" t="s">
        <v>4</v>
      </c>
      <c r="I4" s="98" t="s">
        <v>101</v>
      </c>
      <c r="J4" s="98" t="s">
        <v>5</v>
      </c>
      <c r="K4" s="98" t="s">
        <v>5</v>
      </c>
      <c r="L4" s="98" t="s">
        <v>5</v>
      </c>
      <c r="M4" s="100" t="s">
        <v>5</v>
      </c>
    </row>
    <row r="5" spans="1:13" x14ac:dyDescent="0.45">
      <c r="A5" s="97" t="s">
        <v>2</v>
      </c>
      <c r="B5" s="98" t="s">
        <v>6</v>
      </c>
      <c r="C5" s="98" t="s">
        <v>7</v>
      </c>
      <c r="D5" s="98" t="s">
        <v>8</v>
      </c>
      <c r="E5" s="98" t="s">
        <v>9</v>
      </c>
      <c r="F5" s="98" t="s">
        <v>9</v>
      </c>
      <c r="G5" s="98" t="s">
        <v>10</v>
      </c>
      <c r="H5" s="98" t="s">
        <v>10</v>
      </c>
      <c r="I5" s="98" t="s">
        <v>6</v>
      </c>
      <c r="J5" s="98" t="s">
        <v>11</v>
      </c>
      <c r="K5" s="98" t="s">
        <v>7</v>
      </c>
      <c r="L5" s="98" t="s">
        <v>8</v>
      </c>
      <c r="M5" s="99" t="s">
        <v>12</v>
      </c>
    </row>
    <row r="6" spans="1:13" x14ac:dyDescent="0.45">
      <c r="A6" s="97" t="s">
        <v>2</v>
      </c>
      <c r="B6" s="98" t="s">
        <v>6</v>
      </c>
      <c r="C6" s="98" t="s">
        <v>7</v>
      </c>
      <c r="D6" s="98" t="s">
        <v>8</v>
      </c>
      <c r="E6" s="98" t="s">
        <v>6</v>
      </c>
      <c r="F6" s="98" t="s">
        <v>7</v>
      </c>
      <c r="G6" s="98" t="s">
        <v>6</v>
      </c>
      <c r="H6" s="98" t="s">
        <v>13</v>
      </c>
      <c r="I6" s="98" t="s">
        <v>6</v>
      </c>
      <c r="J6" s="98" t="s">
        <v>11</v>
      </c>
      <c r="K6" s="98" t="s">
        <v>7</v>
      </c>
      <c r="L6" s="98" t="s">
        <v>8</v>
      </c>
      <c r="M6" s="99" t="s">
        <v>12</v>
      </c>
    </row>
    <row r="7" spans="1:13" x14ac:dyDescent="0.45">
      <c r="A7" s="62" t="s">
        <v>14</v>
      </c>
      <c r="B7" s="4">
        <v>4767</v>
      </c>
      <c r="C7" s="4">
        <v>22267556</v>
      </c>
      <c r="D7" s="4">
        <v>51933401.630460002</v>
      </c>
      <c r="E7" s="4">
        <v>0</v>
      </c>
      <c r="F7" s="4">
        <v>0</v>
      </c>
      <c r="G7" s="4">
        <v>0</v>
      </c>
      <c r="H7" s="4">
        <v>0</v>
      </c>
      <c r="I7" s="13">
        <f>B7+E7-G7</f>
        <v>4767</v>
      </c>
      <c r="J7" s="13">
        <v>11075</v>
      </c>
      <c r="K7" s="4">
        <v>22267556</v>
      </c>
      <c r="L7" s="4">
        <v>52583874.845250003</v>
      </c>
      <c r="M7" s="63">
        <v>2.0000000000000001E-4</v>
      </c>
    </row>
    <row r="8" spans="1:13" x14ac:dyDescent="0.45">
      <c r="A8" s="62" t="s">
        <v>15</v>
      </c>
      <c r="B8" s="4">
        <v>789534</v>
      </c>
      <c r="C8" s="4">
        <v>1452329267</v>
      </c>
      <c r="D8" s="4">
        <v>1413131615.5339799</v>
      </c>
      <c r="E8" s="4">
        <v>3011770</v>
      </c>
      <c r="F8" s="4">
        <v>6049360004</v>
      </c>
      <c r="G8" s="4">
        <v>2610925</v>
      </c>
      <c r="H8" s="4">
        <v>5360872385</v>
      </c>
      <c r="I8" s="13">
        <f t="shared" ref="I8:I22" si="0">B8+E8-G8</f>
        <v>1190379</v>
      </c>
      <c r="J8" s="13">
        <v>2093</v>
      </c>
      <c r="K8" s="4">
        <v>2424687353</v>
      </c>
      <c r="L8" s="4">
        <v>2481522308.6444702</v>
      </c>
      <c r="M8" s="63">
        <v>9.4000000000000004E-3</v>
      </c>
    </row>
    <row r="9" spans="1:13" x14ac:dyDescent="0.45">
      <c r="A9" s="62" t="s">
        <v>16</v>
      </c>
      <c r="B9" s="4">
        <v>793573</v>
      </c>
      <c r="C9" s="4">
        <v>7342302439</v>
      </c>
      <c r="D9" s="4">
        <v>7028295876.0471601</v>
      </c>
      <c r="E9" s="4">
        <v>552219</v>
      </c>
      <c r="F9" s="4">
        <v>5229966897</v>
      </c>
      <c r="G9" s="4">
        <v>310928</v>
      </c>
      <c r="H9" s="4">
        <v>3014533303</v>
      </c>
      <c r="I9" s="13">
        <f t="shared" si="0"/>
        <v>1034864</v>
      </c>
      <c r="J9" s="13">
        <v>9503</v>
      </c>
      <c r="K9" s="4">
        <v>9678148308</v>
      </c>
      <c r="L9" s="4">
        <v>9795073684.7579193</v>
      </c>
      <c r="M9" s="63">
        <v>3.73E-2</v>
      </c>
    </row>
    <row r="10" spans="1:13" x14ac:dyDescent="0.45">
      <c r="A10" s="62" t="s">
        <v>17</v>
      </c>
      <c r="B10" s="4">
        <v>199339</v>
      </c>
      <c r="C10" s="4">
        <v>1432247161</v>
      </c>
      <c r="D10" s="4">
        <v>1401519536.33601</v>
      </c>
      <c r="E10" s="4">
        <v>726292</v>
      </c>
      <c r="F10" s="4">
        <v>4819359897</v>
      </c>
      <c r="G10" s="4">
        <v>547370</v>
      </c>
      <c r="H10" s="4">
        <v>3777194052</v>
      </c>
      <c r="I10" s="13">
        <f t="shared" si="0"/>
        <v>378261</v>
      </c>
      <c r="J10" s="13">
        <v>5877</v>
      </c>
      <c r="K10" s="4">
        <v>2408351900</v>
      </c>
      <c r="L10" s="4">
        <v>2214169967.8109698</v>
      </c>
      <c r="M10" s="63">
        <v>8.3999999999999995E-3</v>
      </c>
    </row>
    <row r="11" spans="1:13" x14ac:dyDescent="0.45">
      <c r="A11" s="62" t="s">
        <v>18</v>
      </c>
      <c r="B11" s="4">
        <v>26395879</v>
      </c>
      <c r="C11" s="4">
        <v>133273277616</v>
      </c>
      <c r="D11" s="4">
        <v>138866734976.81699</v>
      </c>
      <c r="E11" s="4">
        <v>5190888</v>
      </c>
      <c r="F11" s="4">
        <v>30385478764</v>
      </c>
      <c r="G11" s="4">
        <v>1821150</v>
      </c>
      <c r="H11" s="4">
        <v>10709697692</v>
      </c>
      <c r="I11" s="13">
        <f t="shared" si="0"/>
        <v>29765617</v>
      </c>
      <c r="J11" s="13">
        <v>5991</v>
      </c>
      <c r="K11" s="4">
        <v>154436332334</v>
      </c>
      <c r="L11" s="4">
        <v>177614291459.32599</v>
      </c>
      <c r="M11" s="63">
        <v>0.67579999999999996</v>
      </c>
    </row>
    <row r="12" spans="1:13" x14ac:dyDescent="0.45">
      <c r="A12" s="62" t="s">
        <v>19</v>
      </c>
      <c r="B12" s="4">
        <v>4506105</v>
      </c>
      <c r="C12" s="4">
        <v>11515242784</v>
      </c>
      <c r="D12" s="4">
        <v>12005736089.8088</v>
      </c>
      <c r="E12" s="4">
        <v>4472139</v>
      </c>
      <c r="F12" s="4">
        <v>14335073032</v>
      </c>
      <c r="G12" s="4">
        <v>5366938</v>
      </c>
      <c r="H12" s="4">
        <v>19623465573</v>
      </c>
      <c r="I12" s="13">
        <f t="shared" si="0"/>
        <v>3611306</v>
      </c>
      <c r="J12" s="13">
        <v>4306</v>
      </c>
      <c r="K12" s="4">
        <v>10848429472</v>
      </c>
      <c r="L12" s="4">
        <v>15488238004.2924</v>
      </c>
      <c r="M12" s="63">
        <v>5.8900000000000001E-2</v>
      </c>
    </row>
    <row r="13" spans="1:13" x14ac:dyDescent="0.45">
      <c r="A13" s="86" t="s">
        <v>117</v>
      </c>
      <c r="B13" s="4">
        <v>0</v>
      </c>
      <c r="C13" s="4">
        <v>0</v>
      </c>
      <c r="D13" s="4">
        <v>0</v>
      </c>
      <c r="E13" s="4">
        <v>80535</v>
      </c>
      <c r="F13" s="4">
        <v>2029795178</v>
      </c>
      <c r="G13" s="4">
        <v>80535</v>
      </c>
      <c r="H13" s="4">
        <v>2040513928</v>
      </c>
      <c r="I13" s="13">
        <f t="shared" si="0"/>
        <v>0</v>
      </c>
      <c r="J13" s="13">
        <v>0</v>
      </c>
      <c r="K13" s="4">
        <v>0</v>
      </c>
      <c r="L13" s="4">
        <v>0</v>
      </c>
      <c r="M13" s="63">
        <v>0</v>
      </c>
    </row>
    <row r="14" spans="1:13" x14ac:dyDescent="0.45">
      <c r="A14" s="86" t="s">
        <v>118</v>
      </c>
      <c r="B14" s="4">
        <v>0</v>
      </c>
      <c r="C14" s="4">
        <v>0</v>
      </c>
      <c r="D14" s="4">
        <v>0</v>
      </c>
      <c r="E14" s="4">
        <v>17257</v>
      </c>
      <c r="F14" s="4">
        <v>434943506</v>
      </c>
      <c r="G14" s="4">
        <v>5</v>
      </c>
      <c r="H14" s="4">
        <v>126687</v>
      </c>
      <c r="I14" s="13">
        <f t="shared" si="0"/>
        <v>17252</v>
      </c>
      <c r="J14" s="13">
        <v>25359</v>
      </c>
      <c r="K14" s="4">
        <v>434817487</v>
      </c>
      <c r="L14" s="4">
        <v>437165348</v>
      </c>
      <c r="M14" s="63">
        <v>1.6999999999999999E-3</v>
      </c>
    </row>
    <row r="15" spans="1:13" x14ac:dyDescent="0.45">
      <c r="A15" s="86" t="s">
        <v>119</v>
      </c>
      <c r="B15" s="4">
        <v>0</v>
      </c>
      <c r="C15" s="4">
        <v>0</v>
      </c>
      <c r="D15" s="4">
        <v>0</v>
      </c>
      <c r="E15" s="4">
        <v>86287</v>
      </c>
      <c r="F15" s="4">
        <v>2174767946</v>
      </c>
      <c r="G15" s="4">
        <v>0</v>
      </c>
      <c r="H15" s="4">
        <v>0</v>
      </c>
      <c r="I15" s="13">
        <f t="shared" si="0"/>
        <v>86287</v>
      </c>
      <c r="J15" s="13">
        <v>25359</v>
      </c>
      <c r="K15" s="4">
        <v>2174767946</v>
      </c>
      <c r="L15" s="4">
        <v>2186510919</v>
      </c>
      <c r="M15" s="63">
        <v>8.3000000000000001E-3</v>
      </c>
    </row>
    <row r="16" spans="1:13" x14ac:dyDescent="0.45">
      <c r="A16" s="86" t="s">
        <v>120</v>
      </c>
      <c r="B16" s="4">
        <v>0</v>
      </c>
      <c r="C16" s="4">
        <v>0</v>
      </c>
      <c r="D16" s="4">
        <v>0</v>
      </c>
      <c r="E16" s="4">
        <v>28763</v>
      </c>
      <c r="F16" s="4">
        <v>724885404</v>
      </c>
      <c r="G16" s="4">
        <v>0</v>
      </c>
      <c r="H16" s="4">
        <v>0</v>
      </c>
      <c r="I16" s="13">
        <f t="shared" si="0"/>
        <v>28763</v>
      </c>
      <c r="J16" s="13">
        <v>25359</v>
      </c>
      <c r="K16" s="4">
        <v>724885404</v>
      </c>
      <c r="L16" s="4">
        <v>728853866</v>
      </c>
      <c r="M16" s="63">
        <v>2.8E-3</v>
      </c>
    </row>
    <row r="17" spans="1:13" x14ac:dyDescent="0.45">
      <c r="A17" s="86" t="s">
        <v>121</v>
      </c>
      <c r="B17" s="4">
        <v>0</v>
      </c>
      <c r="C17" s="4">
        <v>0</v>
      </c>
      <c r="D17" s="4">
        <v>0</v>
      </c>
      <c r="E17" s="4">
        <v>17258</v>
      </c>
      <c r="F17" s="4">
        <v>434967829</v>
      </c>
      <c r="G17" s="4">
        <v>0</v>
      </c>
      <c r="H17" s="4">
        <v>0</v>
      </c>
      <c r="I17" s="13">
        <f t="shared" si="0"/>
        <v>17258</v>
      </c>
      <c r="J17" s="13">
        <v>25359</v>
      </c>
      <c r="K17" s="4">
        <v>434967829</v>
      </c>
      <c r="L17" s="4">
        <v>437317388</v>
      </c>
      <c r="M17" s="63">
        <v>1.6999999999999999E-3</v>
      </c>
    </row>
    <row r="18" spans="1:13" x14ac:dyDescent="0.45">
      <c r="A18" s="86" t="s">
        <v>122</v>
      </c>
      <c r="B18" s="4">
        <v>0</v>
      </c>
      <c r="C18" s="4">
        <v>0</v>
      </c>
      <c r="D18" s="4">
        <v>0</v>
      </c>
      <c r="E18" s="4">
        <v>1190000</v>
      </c>
      <c r="F18" s="4">
        <v>11926788386</v>
      </c>
      <c r="G18" s="4">
        <v>1190000</v>
      </c>
      <c r="H18" s="4">
        <v>11986748225</v>
      </c>
      <c r="I18" s="13">
        <f t="shared" si="0"/>
        <v>0</v>
      </c>
      <c r="J18" s="13">
        <v>0</v>
      </c>
      <c r="K18" s="4">
        <v>0</v>
      </c>
      <c r="L18" s="4">
        <v>0</v>
      </c>
      <c r="M18" s="63">
        <v>0</v>
      </c>
    </row>
    <row r="19" spans="1:13" x14ac:dyDescent="0.45">
      <c r="A19" s="86" t="s">
        <v>123</v>
      </c>
      <c r="B19" s="4">
        <v>0</v>
      </c>
      <c r="C19" s="4">
        <v>0</v>
      </c>
      <c r="D19" s="4">
        <v>0</v>
      </c>
      <c r="E19" s="4">
        <v>255000</v>
      </c>
      <c r="F19" s="4">
        <v>2555740367</v>
      </c>
      <c r="G19" s="4">
        <v>0</v>
      </c>
      <c r="H19" s="4">
        <v>0</v>
      </c>
      <c r="I19" s="13">
        <f t="shared" si="0"/>
        <v>255000</v>
      </c>
      <c r="J19" s="13">
        <v>10095</v>
      </c>
      <c r="K19" s="4">
        <v>2555740367</v>
      </c>
      <c r="L19" s="4">
        <v>2572294331.25</v>
      </c>
      <c r="M19" s="63">
        <v>9.7999999999999997E-3</v>
      </c>
    </row>
    <row r="20" spans="1:13" x14ac:dyDescent="0.45">
      <c r="A20" s="86" t="s">
        <v>124</v>
      </c>
      <c r="B20" s="4">
        <v>0</v>
      </c>
      <c r="C20" s="4">
        <v>0</v>
      </c>
      <c r="D20" s="4">
        <v>0</v>
      </c>
      <c r="E20" s="4">
        <v>1275000</v>
      </c>
      <c r="F20" s="4">
        <v>12778701842</v>
      </c>
      <c r="G20" s="4">
        <v>0</v>
      </c>
      <c r="H20" s="4">
        <v>0</v>
      </c>
      <c r="I20" s="13">
        <f t="shared" si="0"/>
        <v>1275000</v>
      </c>
      <c r="J20" s="13">
        <v>10095</v>
      </c>
      <c r="K20" s="4">
        <v>12778701842</v>
      </c>
      <c r="L20" s="4">
        <v>12861471656</v>
      </c>
      <c r="M20" s="63">
        <v>4.8899999999999999E-2</v>
      </c>
    </row>
    <row r="21" spans="1:13" x14ac:dyDescent="0.45">
      <c r="A21" s="86" t="s">
        <v>125</v>
      </c>
      <c r="B21" s="4">
        <v>0</v>
      </c>
      <c r="C21" s="4">
        <v>0</v>
      </c>
      <c r="D21" s="4">
        <v>0</v>
      </c>
      <c r="E21" s="4">
        <v>425000</v>
      </c>
      <c r="F21" s="4">
        <v>4259567279</v>
      </c>
      <c r="G21" s="4">
        <v>0</v>
      </c>
      <c r="H21" s="4">
        <v>0</v>
      </c>
      <c r="I21" s="13">
        <f t="shared" si="0"/>
        <v>425000</v>
      </c>
      <c r="J21" s="13">
        <v>10095</v>
      </c>
      <c r="K21" s="4">
        <v>4259567279</v>
      </c>
      <c r="L21" s="4">
        <v>4287157219</v>
      </c>
      <c r="M21" s="63">
        <v>1.6299999999999999E-2</v>
      </c>
    </row>
    <row r="22" spans="1:13" x14ac:dyDescent="0.45">
      <c r="A22" s="86" t="s">
        <v>126</v>
      </c>
      <c r="B22" s="4">
        <v>0</v>
      </c>
      <c r="C22" s="4">
        <v>0</v>
      </c>
      <c r="D22" s="4">
        <v>0</v>
      </c>
      <c r="E22" s="84">
        <v>255000</v>
      </c>
      <c r="F22" s="84">
        <v>2555740367</v>
      </c>
      <c r="G22" s="84">
        <v>0</v>
      </c>
      <c r="H22" s="84">
        <v>0</v>
      </c>
      <c r="I22" s="13">
        <f t="shared" si="0"/>
        <v>255000</v>
      </c>
      <c r="J22" s="13">
        <v>10095</v>
      </c>
      <c r="K22" s="84">
        <v>2555740367</v>
      </c>
      <c r="L22" s="84">
        <v>2572294331</v>
      </c>
      <c r="M22" s="85">
        <v>9.7999999999999997E-3</v>
      </c>
    </row>
    <row r="23" spans="1:13" ht="19.5" thickBot="1" x14ac:dyDescent="0.5">
      <c r="A23" s="89" t="s">
        <v>72</v>
      </c>
      <c r="B23" s="90"/>
      <c r="C23" s="64">
        <f>SUM(C7:C22)</f>
        <v>155037666823</v>
      </c>
      <c r="D23" s="64">
        <f>SUM(D7:D22)</f>
        <v>160767351496.1734</v>
      </c>
      <c r="E23" s="65"/>
      <c r="F23" s="64">
        <f>SUM(F7:F22)</f>
        <v>100695136698</v>
      </c>
      <c r="G23" s="65"/>
      <c r="H23" s="64">
        <f>SUM(H7:H22)</f>
        <v>56513151845</v>
      </c>
      <c r="I23" s="91"/>
      <c r="J23" s="92"/>
      <c r="K23" s="64">
        <f>SUM(K7:K22)</f>
        <v>205737405444</v>
      </c>
      <c r="L23" s="64">
        <f>SUM(L7:L22)</f>
        <v>233728944357.92697</v>
      </c>
      <c r="M23" s="66">
        <f>SUM(M7:M22)</f>
        <v>0.88929999999999998</v>
      </c>
    </row>
    <row r="24" spans="1:13" x14ac:dyDescent="0.45">
      <c r="I24" s="11"/>
      <c r="K24" s="10"/>
    </row>
    <row r="25" spans="1:13" x14ac:dyDescent="0.45">
      <c r="D25" s="54"/>
      <c r="E25" s="10"/>
      <c r="F25" s="10"/>
      <c r="H25" s="11"/>
      <c r="I25" s="10"/>
      <c r="K25" s="10"/>
    </row>
    <row r="26" spans="1:13" x14ac:dyDescent="0.45">
      <c r="H26" s="11"/>
      <c r="I26" s="11"/>
    </row>
    <row r="27" spans="1:13" x14ac:dyDescent="0.45">
      <c r="H27" s="11"/>
      <c r="I27" s="11"/>
    </row>
    <row r="28" spans="1:13" x14ac:dyDescent="0.45">
      <c r="H28" s="11"/>
      <c r="I28" s="11"/>
    </row>
    <row r="29" spans="1:13" x14ac:dyDescent="0.45">
      <c r="H29" s="11"/>
      <c r="I29" s="11"/>
    </row>
    <row r="30" spans="1:13" x14ac:dyDescent="0.45">
      <c r="H30" s="11"/>
      <c r="I30" s="12"/>
    </row>
    <row r="31" spans="1:13" x14ac:dyDescent="0.45">
      <c r="H31" s="11"/>
      <c r="I31" s="11"/>
    </row>
  </sheetData>
  <mergeCells count="23">
    <mergeCell ref="L5:L6"/>
    <mergeCell ref="E6"/>
    <mergeCell ref="F6"/>
    <mergeCell ref="E5:F5"/>
    <mergeCell ref="G6"/>
    <mergeCell ref="H6"/>
    <mergeCell ref="G5:H5"/>
    <mergeCell ref="B1:M1"/>
    <mergeCell ref="A23:B23"/>
    <mergeCell ref="I23:J23"/>
    <mergeCell ref="B2:M2"/>
    <mergeCell ref="B3:M3"/>
    <mergeCell ref="A4:A6"/>
    <mergeCell ref="B5:B6"/>
    <mergeCell ref="C5:C6"/>
    <mergeCell ref="D5:D6"/>
    <mergeCell ref="B4:D4"/>
    <mergeCell ref="M5:M6"/>
    <mergeCell ref="I4:M4"/>
    <mergeCell ref="E4:H4"/>
    <mergeCell ref="I5:I6"/>
    <mergeCell ref="J5:J6"/>
    <mergeCell ref="K5:K6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67"/>
      <c r="C1" s="101" t="s">
        <v>0</v>
      </c>
      <c r="D1" s="101"/>
      <c r="E1" s="101"/>
      <c r="F1" s="101"/>
      <c r="G1" s="101"/>
      <c r="H1" s="101"/>
      <c r="I1" s="101"/>
      <c r="J1" s="102"/>
    </row>
    <row r="2" spans="2:10" ht="24" x14ac:dyDescent="0.45">
      <c r="B2" s="68"/>
      <c r="C2" s="103" t="s">
        <v>1</v>
      </c>
      <c r="D2" s="103"/>
      <c r="E2" s="103"/>
      <c r="F2" s="103"/>
      <c r="G2" s="103"/>
      <c r="H2" s="103"/>
      <c r="I2" s="103"/>
      <c r="J2" s="104"/>
    </row>
    <row r="3" spans="2:10" ht="24.75" thickBot="1" x14ac:dyDescent="0.5">
      <c r="B3" s="61" t="s">
        <v>87</v>
      </c>
      <c r="C3" s="103" t="s">
        <v>100</v>
      </c>
      <c r="D3" s="103"/>
      <c r="E3" s="103"/>
      <c r="F3" s="103"/>
      <c r="G3" s="103"/>
      <c r="H3" s="103"/>
      <c r="I3" s="103"/>
      <c r="J3" s="104"/>
    </row>
    <row r="4" spans="2:10" x14ac:dyDescent="0.45">
      <c r="B4" s="105" t="s">
        <v>2</v>
      </c>
      <c r="C4" s="108" t="s">
        <v>97</v>
      </c>
      <c r="D4" s="108" t="s">
        <v>3</v>
      </c>
      <c r="E4" s="108" t="s">
        <v>3</v>
      </c>
      <c r="F4" s="108" t="s">
        <v>3</v>
      </c>
      <c r="G4" s="108" t="s">
        <v>101</v>
      </c>
      <c r="H4" s="108" t="s">
        <v>5</v>
      </c>
      <c r="I4" s="108" t="s">
        <v>5</v>
      </c>
      <c r="J4" s="110" t="s">
        <v>5</v>
      </c>
    </row>
    <row r="5" spans="2:10" x14ac:dyDescent="0.45">
      <c r="B5" s="106" t="s">
        <v>2</v>
      </c>
      <c r="C5" s="107" t="s">
        <v>20</v>
      </c>
      <c r="D5" s="107" t="s">
        <v>21</v>
      </c>
      <c r="E5" s="107" t="s">
        <v>22</v>
      </c>
      <c r="F5" s="107" t="s">
        <v>23</v>
      </c>
      <c r="G5" s="107" t="s">
        <v>20</v>
      </c>
      <c r="H5" s="107" t="s">
        <v>21</v>
      </c>
      <c r="I5" s="107" t="s">
        <v>22</v>
      </c>
      <c r="J5" s="109" t="s">
        <v>23</v>
      </c>
    </row>
    <row r="6" spans="2:10" ht="21.75" customHeight="1" thickBot="1" x14ac:dyDescent="0.5">
      <c r="B6" s="69" t="s">
        <v>85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"/>
  <sheetViews>
    <sheetView rightToLeft="1" view="pageBreakPreview" zoomScale="80" zoomScaleNormal="100" zoomScaleSheetLayoutView="80" workbookViewId="0">
      <selection activeCell="F18" sqref="F18"/>
    </sheetView>
  </sheetViews>
  <sheetFormatPr defaultRowHeight="18.75" x14ac:dyDescent="0.45"/>
  <cols>
    <col min="1" max="1" width="9.140625" style="1"/>
    <col min="2" max="2" width="10" style="1" customWidth="1"/>
    <col min="3" max="3" width="9.7109375" style="1" customWidth="1"/>
    <col min="4" max="19" width="9.14062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0" ht="24" x14ac:dyDescent="0.45">
      <c r="B1" s="34"/>
      <c r="C1" s="111" t="s">
        <v>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2"/>
    </row>
    <row r="2" spans="2:20" ht="24" x14ac:dyDescent="0.45">
      <c r="B2" s="33"/>
      <c r="C2" s="103" t="s">
        <v>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13"/>
    </row>
    <row r="3" spans="2:20" ht="24" x14ac:dyDescent="0.45">
      <c r="B3" s="32" t="s">
        <v>87</v>
      </c>
      <c r="C3" s="114" t="s">
        <v>100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5"/>
    </row>
    <row r="4" spans="2:20" x14ac:dyDescent="0.45">
      <c r="B4" s="98" t="s">
        <v>24</v>
      </c>
      <c r="C4" s="98" t="s">
        <v>24</v>
      </c>
      <c r="D4" s="98" t="s">
        <v>24</v>
      </c>
      <c r="E4" s="98" t="s">
        <v>24</v>
      </c>
      <c r="F4" s="98" t="s">
        <v>24</v>
      </c>
      <c r="G4" s="98" t="s">
        <v>24</v>
      </c>
      <c r="H4" s="98" t="s">
        <v>24</v>
      </c>
      <c r="I4" s="98" t="s">
        <v>97</v>
      </c>
      <c r="J4" s="98" t="s">
        <v>3</v>
      </c>
      <c r="K4" s="98" t="s">
        <v>3</v>
      </c>
      <c r="L4" s="98" t="s">
        <v>4</v>
      </c>
      <c r="M4" s="98" t="s">
        <v>4</v>
      </c>
      <c r="N4" s="98" t="s">
        <v>4</v>
      </c>
      <c r="O4" s="98" t="s">
        <v>4</v>
      </c>
      <c r="P4" s="98" t="s">
        <v>101</v>
      </c>
      <c r="Q4" s="98" t="s">
        <v>5</v>
      </c>
      <c r="R4" s="98" t="s">
        <v>5</v>
      </c>
      <c r="S4" s="98" t="s">
        <v>5</v>
      </c>
      <c r="T4" s="98" t="s">
        <v>5</v>
      </c>
    </row>
    <row r="5" spans="2:20" x14ac:dyDescent="0.45">
      <c r="B5" s="98" t="s">
        <v>25</v>
      </c>
      <c r="C5" s="116" t="s">
        <v>26</v>
      </c>
      <c r="D5" s="116" t="s">
        <v>27</v>
      </c>
      <c r="E5" s="116" t="s">
        <v>28</v>
      </c>
      <c r="F5" s="116" t="s">
        <v>29</v>
      </c>
      <c r="G5" s="116" t="s">
        <v>30</v>
      </c>
      <c r="H5" s="116" t="s">
        <v>23</v>
      </c>
      <c r="I5" s="116" t="s">
        <v>6</v>
      </c>
      <c r="J5" s="116" t="s">
        <v>7</v>
      </c>
      <c r="K5" s="116" t="s">
        <v>8</v>
      </c>
      <c r="L5" s="116" t="s">
        <v>9</v>
      </c>
      <c r="M5" s="116" t="s">
        <v>9</v>
      </c>
      <c r="N5" s="116" t="s">
        <v>10</v>
      </c>
      <c r="O5" s="116" t="s">
        <v>10</v>
      </c>
      <c r="P5" s="116" t="s">
        <v>6</v>
      </c>
      <c r="Q5" s="116" t="s">
        <v>31</v>
      </c>
      <c r="R5" s="116" t="s">
        <v>7</v>
      </c>
      <c r="S5" s="116" t="s">
        <v>8</v>
      </c>
      <c r="T5" s="116" t="s">
        <v>12</v>
      </c>
    </row>
    <row r="6" spans="2:20" ht="42" customHeight="1" x14ac:dyDescent="0.45">
      <c r="B6" s="98" t="s">
        <v>25</v>
      </c>
      <c r="C6" s="116" t="s">
        <v>26</v>
      </c>
      <c r="D6" s="116" t="s">
        <v>27</v>
      </c>
      <c r="E6" s="116" t="s">
        <v>28</v>
      </c>
      <c r="F6" s="116" t="s">
        <v>29</v>
      </c>
      <c r="G6" s="116" t="s">
        <v>30</v>
      </c>
      <c r="H6" s="116" t="s">
        <v>23</v>
      </c>
      <c r="I6" s="116" t="s">
        <v>6</v>
      </c>
      <c r="J6" s="116" t="s">
        <v>7</v>
      </c>
      <c r="K6" s="116" t="s">
        <v>8</v>
      </c>
      <c r="L6" s="116" t="s">
        <v>6</v>
      </c>
      <c r="M6" s="116" t="s">
        <v>7</v>
      </c>
      <c r="N6" s="116" t="s">
        <v>6</v>
      </c>
      <c r="O6" s="116" t="s">
        <v>13</v>
      </c>
      <c r="P6" s="116" t="s">
        <v>6</v>
      </c>
      <c r="Q6" s="116" t="s">
        <v>31</v>
      </c>
      <c r="R6" s="116" t="s">
        <v>7</v>
      </c>
      <c r="S6" s="116" t="s">
        <v>8</v>
      </c>
      <c r="T6" s="116" t="s">
        <v>12</v>
      </c>
    </row>
    <row r="7" spans="2:20" s="7" customFormat="1" ht="24" x14ac:dyDescent="0.25">
      <c r="B7" s="5" t="s">
        <v>85</v>
      </c>
      <c r="C7" s="5" t="s">
        <v>85</v>
      </c>
      <c r="D7" s="5" t="s">
        <v>85</v>
      </c>
      <c r="E7" s="5" t="s">
        <v>85</v>
      </c>
      <c r="F7" s="5" t="s">
        <v>85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</sheetData>
  <mergeCells count="26">
    <mergeCell ref="K5:K6"/>
    <mergeCell ref="I4:K4"/>
    <mergeCell ref="T5:T6"/>
    <mergeCell ref="P4:T4"/>
    <mergeCell ref="L4:O4"/>
    <mergeCell ref="P5:P6"/>
    <mergeCell ref="L5:L6"/>
    <mergeCell ref="M5:M6"/>
    <mergeCell ref="N5:N6"/>
    <mergeCell ref="O5:O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Q5:Q6"/>
    <mergeCell ref="R5:R6"/>
    <mergeCell ref="S5:S6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rightToLeft="1" view="pageBreakPreview" zoomScale="90" zoomScaleNormal="100" zoomScaleSheetLayoutView="90" workbookViewId="0">
      <selection activeCell="E15" sqref="E15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4"/>
      <c r="C1" s="111" t="s">
        <v>0</v>
      </c>
      <c r="D1" s="111"/>
      <c r="E1" s="111"/>
      <c r="F1" s="111"/>
      <c r="G1" s="111"/>
      <c r="H1" s="112"/>
    </row>
    <row r="2" spans="2:8" ht="24" x14ac:dyDescent="0.45">
      <c r="B2" s="33"/>
      <c r="C2" s="103" t="s">
        <v>1</v>
      </c>
      <c r="D2" s="103"/>
      <c r="E2" s="103"/>
      <c r="F2" s="103"/>
      <c r="G2" s="103"/>
      <c r="H2" s="113"/>
    </row>
    <row r="3" spans="2:8" ht="24" x14ac:dyDescent="0.45">
      <c r="B3" s="35" t="s">
        <v>87</v>
      </c>
      <c r="C3" s="114" t="s">
        <v>100</v>
      </c>
      <c r="D3" s="114"/>
      <c r="E3" s="114"/>
      <c r="F3" s="114"/>
      <c r="G3" s="114"/>
      <c r="H3" s="115"/>
    </row>
    <row r="4" spans="2:8" x14ac:dyDescent="0.45">
      <c r="B4" s="117" t="s">
        <v>2</v>
      </c>
      <c r="C4" s="117" t="s">
        <v>101</v>
      </c>
      <c r="D4" s="117" t="s">
        <v>5</v>
      </c>
      <c r="E4" s="117" t="s">
        <v>5</v>
      </c>
      <c r="F4" s="117" t="s">
        <v>5</v>
      </c>
      <c r="G4" s="117" t="s">
        <v>5</v>
      </c>
      <c r="H4" s="117" t="s">
        <v>5</v>
      </c>
    </row>
    <row r="5" spans="2:8" ht="33.75" customHeight="1" x14ac:dyDescent="0.45">
      <c r="B5" s="118" t="s">
        <v>2</v>
      </c>
      <c r="C5" s="118" t="s">
        <v>6</v>
      </c>
      <c r="D5" s="118" t="s">
        <v>32</v>
      </c>
      <c r="E5" s="118" t="s">
        <v>33</v>
      </c>
      <c r="F5" s="118" t="s">
        <v>34</v>
      </c>
      <c r="G5" s="118" t="s">
        <v>35</v>
      </c>
      <c r="H5" s="118" t="s">
        <v>36</v>
      </c>
    </row>
    <row r="6" spans="2:8" s="7" customFormat="1" ht="24" x14ac:dyDescent="0.25">
      <c r="B6" s="8" t="s">
        <v>85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4"/>
      <c r="C1" s="111" t="s">
        <v>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2:17" ht="24" x14ac:dyDescent="0.45">
      <c r="B2" s="33"/>
      <c r="C2" s="103" t="s">
        <v>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13"/>
    </row>
    <row r="3" spans="2:17" ht="24" x14ac:dyDescent="0.45">
      <c r="B3" s="35" t="s">
        <v>87</v>
      </c>
      <c r="C3" s="114" t="s">
        <v>100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5"/>
    </row>
    <row r="4" spans="2:17" x14ac:dyDescent="0.45">
      <c r="B4" s="98" t="s">
        <v>37</v>
      </c>
      <c r="C4" s="98" t="s">
        <v>37</v>
      </c>
      <c r="D4" s="98" t="s">
        <v>37</v>
      </c>
      <c r="E4" s="98" t="s">
        <v>37</v>
      </c>
      <c r="F4" s="98" t="s">
        <v>37</v>
      </c>
      <c r="G4" s="98" t="s">
        <v>97</v>
      </c>
      <c r="H4" s="98" t="s">
        <v>3</v>
      </c>
      <c r="I4" s="98" t="s">
        <v>3</v>
      </c>
      <c r="J4" s="98" t="s">
        <v>4</v>
      </c>
      <c r="K4" s="98" t="s">
        <v>4</v>
      </c>
      <c r="L4" s="98" t="s">
        <v>4</v>
      </c>
      <c r="M4" s="98" t="s">
        <v>4</v>
      </c>
      <c r="N4" s="98" t="s">
        <v>101</v>
      </c>
      <c r="O4" s="98" t="s">
        <v>5</v>
      </c>
      <c r="P4" s="98" t="s">
        <v>5</v>
      </c>
      <c r="Q4" s="98" t="s">
        <v>5</v>
      </c>
    </row>
    <row r="5" spans="2:17" ht="29.25" customHeight="1" x14ac:dyDescent="0.45">
      <c r="B5" s="116" t="s">
        <v>38</v>
      </c>
      <c r="C5" s="116" t="s">
        <v>29</v>
      </c>
      <c r="D5" s="116" t="s">
        <v>30</v>
      </c>
      <c r="E5" s="116" t="s">
        <v>39</v>
      </c>
      <c r="F5" s="116" t="s">
        <v>27</v>
      </c>
      <c r="G5" s="116" t="s">
        <v>6</v>
      </c>
      <c r="H5" s="116" t="s">
        <v>7</v>
      </c>
      <c r="I5" s="116" t="s">
        <v>8</v>
      </c>
      <c r="J5" s="116" t="s">
        <v>9</v>
      </c>
      <c r="K5" s="116" t="s">
        <v>9</v>
      </c>
      <c r="L5" s="116" t="s">
        <v>10</v>
      </c>
      <c r="M5" s="116" t="s">
        <v>10</v>
      </c>
      <c r="N5" s="116" t="s">
        <v>6</v>
      </c>
      <c r="O5" s="116" t="s">
        <v>7</v>
      </c>
      <c r="P5" s="116" t="s">
        <v>8</v>
      </c>
      <c r="Q5" s="116" t="s">
        <v>40</v>
      </c>
    </row>
    <row r="6" spans="2:17" ht="31.5" customHeight="1" x14ac:dyDescent="0.45">
      <c r="B6" s="116" t="s">
        <v>38</v>
      </c>
      <c r="C6" s="116" t="s">
        <v>29</v>
      </c>
      <c r="D6" s="116" t="s">
        <v>30</v>
      </c>
      <c r="E6" s="116" t="s">
        <v>39</v>
      </c>
      <c r="F6" s="116" t="s">
        <v>27</v>
      </c>
      <c r="G6" s="116" t="s">
        <v>6</v>
      </c>
      <c r="H6" s="116" t="s">
        <v>7</v>
      </c>
      <c r="I6" s="116" t="s">
        <v>8</v>
      </c>
      <c r="J6" s="116" t="s">
        <v>6</v>
      </c>
      <c r="K6" s="116" t="s">
        <v>7</v>
      </c>
      <c r="L6" s="116" t="s">
        <v>6</v>
      </c>
      <c r="M6" s="116" t="s">
        <v>13</v>
      </c>
      <c r="N6" s="116" t="s">
        <v>6</v>
      </c>
      <c r="O6" s="116" t="s">
        <v>7</v>
      </c>
      <c r="P6" s="116" t="s">
        <v>8</v>
      </c>
      <c r="Q6" s="116" t="s">
        <v>40</v>
      </c>
    </row>
    <row r="7" spans="2:17" s="9" customFormat="1" ht="24" x14ac:dyDescent="0.6">
      <c r="B7" s="29" t="s">
        <v>85</v>
      </c>
      <c r="C7" s="29" t="s">
        <v>85</v>
      </c>
      <c r="D7" s="16">
        <v>0</v>
      </c>
      <c r="E7" s="16">
        <v>0</v>
      </c>
      <c r="F7" s="29" t="s">
        <v>85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rightToLeft="1" view="pageBreakPreview" zoomScaleNormal="100" zoomScaleSheetLayoutView="100" workbookViewId="0">
      <selection activeCell="F15" sqref="F15"/>
    </sheetView>
  </sheetViews>
  <sheetFormatPr defaultRowHeight="18.75" x14ac:dyDescent="0.45"/>
  <cols>
    <col min="1" max="1" width="9.140625" style="1"/>
    <col min="2" max="2" width="21.28515625" style="1" customWidth="1"/>
    <col min="3" max="3" width="17.2851562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5" style="1" bestFit="1" customWidth="1"/>
    <col min="8" max="8" width="16" style="1" bestFit="1" customWidth="1"/>
    <col min="9" max="9" width="16.140625" style="1" bestFit="1" customWidth="1"/>
    <col min="10" max="10" width="15.5703125" style="1" bestFit="1" customWidth="1"/>
    <col min="11" max="11" width="10.5703125" style="1" customWidth="1"/>
    <col min="12" max="12" width="9.140625" style="1" customWidth="1"/>
    <col min="13" max="16384" width="9.140625" style="1"/>
  </cols>
  <sheetData>
    <row r="1" spans="2:11" ht="24" x14ac:dyDescent="0.45">
      <c r="B1" s="34"/>
      <c r="C1" s="111" t="s">
        <v>0</v>
      </c>
      <c r="D1" s="111"/>
      <c r="E1" s="111"/>
      <c r="F1" s="111"/>
      <c r="G1" s="111"/>
      <c r="H1" s="111"/>
      <c r="I1" s="111"/>
      <c r="J1" s="111"/>
      <c r="K1" s="112"/>
    </row>
    <row r="2" spans="2:11" ht="24" x14ac:dyDescent="0.45">
      <c r="B2" s="33"/>
      <c r="C2" s="103" t="s">
        <v>1</v>
      </c>
      <c r="D2" s="103"/>
      <c r="E2" s="103"/>
      <c r="F2" s="103"/>
      <c r="G2" s="103"/>
      <c r="H2" s="103"/>
      <c r="I2" s="103"/>
      <c r="J2" s="103"/>
      <c r="K2" s="113"/>
    </row>
    <row r="3" spans="2:11" ht="24" x14ac:dyDescent="0.45">
      <c r="B3" s="35" t="s">
        <v>87</v>
      </c>
      <c r="C3" s="114" t="s">
        <v>100</v>
      </c>
      <c r="D3" s="114"/>
      <c r="E3" s="114"/>
      <c r="F3" s="114"/>
      <c r="G3" s="114"/>
      <c r="H3" s="114"/>
      <c r="I3" s="114"/>
      <c r="J3" s="114"/>
      <c r="K3" s="115"/>
    </row>
    <row r="4" spans="2:11" x14ac:dyDescent="0.45">
      <c r="B4" s="98" t="s">
        <v>41</v>
      </c>
      <c r="C4" s="98" t="s">
        <v>42</v>
      </c>
      <c r="D4" s="98" t="s">
        <v>42</v>
      </c>
      <c r="E4" s="98" t="s">
        <v>42</v>
      </c>
      <c r="F4" s="98" t="s">
        <v>42</v>
      </c>
      <c r="G4" s="98" t="s">
        <v>97</v>
      </c>
      <c r="H4" s="98" t="s">
        <v>4</v>
      </c>
      <c r="I4" s="98" t="s">
        <v>4</v>
      </c>
      <c r="J4" s="98" t="s">
        <v>101</v>
      </c>
      <c r="K4" s="98" t="s">
        <v>5</v>
      </c>
    </row>
    <row r="5" spans="2:11" x14ac:dyDescent="0.45">
      <c r="B5" s="98" t="s">
        <v>41</v>
      </c>
      <c r="C5" s="98" t="s">
        <v>43</v>
      </c>
      <c r="D5" s="98" t="s">
        <v>44</v>
      </c>
      <c r="E5" s="98" t="s">
        <v>45</v>
      </c>
      <c r="F5" s="98" t="s">
        <v>30</v>
      </c>
      <c r="G5" s="98" t="s">
        <v>46</v>
      </c>
      <c r="H5" s="98" t="s">
        <v>47</v>
      </c>
      <c r="I5" s="98" t="s">
        <v>48</v>
      </c>
      <c r="J5" s="98" t="s">
        <v>46</v>
      </c>
      <c r="K5" s="116" t="s">
        <v>40</v>
      </c>
    </row>
    <row r="6" spans="2:11" s="6" customFormat="1" x14ac:dyDescent="0.45">
      <c r="B6" s="3" t="s">
        <v>49</v>
      </c>
      <c r="C6" s="3" t="s">
        <v>104</v>
      </c>
      <c r="D6" s="3" t="s">
        <v>106</v>
      </c>
      <c r="E6" s="3" t="s">
        <v>108</v>
      </c>
      <c r="F6" s="16">
        <v>0</v>
      </c>
      <c r="G6" s="4">
        <v>0</v>
      </c>
      <c r="H6" s="4">
        <v>82820081641</v>
      </c>
      <c r="I6" s="4">
        <v>82820081641</v>
      </c>
      <c r="J6" s="4">
        <v>0</v>
      </c>
      <c r="K6" s="83">
        <v>0</v>
      </c>
    </row>
    <row r="7" spans="2:11" s="6" customFormat="1" x14ac:dyDescent="0.45">
      <c r="B7" s="3" t="s">
        <v>49</v>
      </c>
      <c r="C7" s="3" t="s">
        <v>105</v>
      </c>
      <c r="D7" s="3" t="s">
        <v>107</v>
      </c>
      <c r="E7" s="3" t="s">
        <v>109</v>
      </c>
      <c r="F7" s="16">
        <v>10</v>
      </c>
      <c r="G7" s="4">
        <v>57693581601</v>
      </c>
      <c r="H7" s="4">
        <v>45446297932</v>
      </c>
      <c r="I7" s="4">
        <v>83276687683</v>
      </c>
      <c r="J7" s="4">
        <v>19863191850</v>
      </c>
      <c r="K7" s="21">
        <v>7.5600000000000001E-2</v>
      </c>
    </row>
    <row r="9" spans="2:11" x14ac:dyDescent="0.45">
      <c r="H9" s="10"/>
    </row>
  </sheetData>
  <mergeCells count="17"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B1:K11"/>
  <sheetViews>
    <sheetView rightToLeft="1" view="pageBreakPreview" zoomScale="90" zoomScaleNormal="100" zoomScaleSheetLayoutView="90" workbookViewId="0">
      <selection activeCell="G16" sqref="G16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13" style="1" bestFit="1" customWidth="1"/>
    <col min="7" max="7" width="11.140625" style="1" bestFit="1" customWidth="1"/>
    <col min="8" max="8" width="13" style="1" bestFit="1" customWidth="1"/>
    <col min="9" max="9" width="13.28515625" style="1" bestFit="1" customWidth="1"/>
    <col min="10" max="10" width="11.140625" style="1" bestFit="1" customWidth="1"/>
    <col min="11" max="11" width="13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19" t="s">
        <v>0</v>
      </c>
      <c r="C1" s="111"/>
      <c r="D1" s="111"/>
      <c r="E1" s="111"/>
      <c r="F1" s="111"/>
      <c r="G1" s="111"/>
      <c r="H1" s="111"/>
      <c r="I1" s="111"/>
      <c r="J1" s="111"/>
      <c r="K1" s="112"/>
    </row>
    <row r="2" spans="2:11" ht="24" x14ac:dyDescent="0.45">
      <c r="B2" s="120" t="s">
        <v>50</v>
      </c>
      <c r="C2" s="103"/>
      <c r="D2" s="103"/>
      <c r="E2" s="103"/>
      <c r="F2" s="103"/>
      <c r="G2" s="103"/>
      <c r="H2" s="103"/>
      <c r="I2" s="103"/>
      <c r="J2" s="103"/>
      <c r="K2" s="113"/>
    </row>
    <row r="3" spans="2:11" ht="24" x14ac:dyDescent="0.45">
      <c r="B3" s="121" t="s">
        <v>100</v>
      </c>
      <c r="C3" s="114"/>
      <c r="D3" s="114"/>
      <c r="E3" s="114"/>
      <c r="F3" s="114"/>
      <c r="G3" s="114"/>
      <c r="H3" s="114"/>
      <c r="I3" s="114"/>
      <c r="J3" s="114"/>
      <c r="K3" s="115"/>
    </row>
    <row r="4" spans="2:11" ht="24" x14ac:dyDescent="0.45">
      <c r="B4" s="35" t="s">
        <v>87</v>
      </c>
      <c r="C4" s="48"/>
      <c r="D4" s="48"/>
      <c r="E4" s="48"/>
      <c r="F4" s="48"/>
      <c r="G4" s="48"/>
      <c r="H4" s="48"/>
      <c r="I4" s="48"/>
      <c r="J4" s="48"/>
      <c r="K4" s="49"/>
    </row>
    <row r="5" spans="2:11" x14ac:dyDescent="0.45">
      <c r="B5" s="98" t="s">
        <v>51</v>
      </c>
      <c r="C5" s="98" t="s">
        <v>51</v>
      </c>
      <c r="D5" s="98" t="s">
        <v>51</v>
      </c>
      <c r="E5" s="98" t="s">
        <v>51</v>
      </c>
      <c r="F5" s="98" t="s">
        <v>52</v>
      </c>
      <c r="G5" s="98" t="s">
        <v>52</v>
      </c>
      <c r="H5" s="98" t="s">
        <v>52</v>
      </c>
      <c r="I5" s="98" t="s">
        <v>53</v>
      </c>
      <c r="J5" s="98" t="s">
        <v>53</v>
      </c>
      <c r="K5" s="98" t="s">
        <v>53</v>
      </c>
    </row>
    <row r="6" spans="2:11" x14ac:dyDescent="0.45">
      <c r="B6" s="98" t="s">
        <v>54</v>
      </c>
      <c r="C6" s="98" t="s">
        <v>55</v>
      </c>
      <c r="D6" s="98" t="s">
        <v>29</v>
      </c>
      <c r="E6" s="98" t="s">
        <v>30</v>
      </c>
      <c r="F6" s="98" t="s">
        <v>56</v>
      </c>
      <c r="G6" s="98" t="s">
        <v>57</v>
      </c>
      <c r="H6" s="98" t="s">
        <v>58</v>
      </c>
      <c r="I6" s="98" t="s">
        <v>56</v>
      </c>
      <c r="J6" s="98" t="s">
        <v>57</v>
      </c>
      <c r="K6" s="98" t="s">
        <v>58</v>
      </c>
    </row>
    <row r="7" spans="2:11" x14ac:dyDescent="0.45">
      <c r="B7" s="3" t="s">
        <v>89</v>
      </c>
      <c r="C7" s="4">
        <v>0</v>
      </c>
      <c r="D7" s="3">
        <v>0</v>
      </c>
      <c r="E7" s="3">
        <v>0</v>
      </c>
      <c r="F7" s="4">
        <v>0</v>
      </c>
      <c r="G7" s="3">
        <v>0</v>
      </c>
      <c r="H7" s="4">
        <v>0</v>
      </c>
      <c r="I7" s="4">
        <v>0</v>
      </c>
      <c r="J7" s="4">
        <v>0</v>
      </c>
      <c r="K7" s="4">
        <v>0</v>
      </c>
    </row>
    <row r="8" spans="2:11" x14ac:dyDescent="0.45">
      <c r="B8" s="3" t="s">
        <v>90</v>
      </c>
      <c r="C8" s="4">
        <v>1</v>
      </c>
      <c r="D8" s="3">
        <v>0</v>
      </c>
      <c r="E8" s="3">
        <v>10</v>
      </c>
      <c r="F8" s="4">
        <v>462607488</v>
      </c>
      <c r="G8" s="3">
        <v>0</v>
      </c>
      <c r="H8" s="4">
        <v>462607488</v>
      </c>
      <c r="I8" s="4">
        <v>1299801681</v>
      </c>
      <c r="J8" s="3">
        <v>0</v>
      </c>
      <c r="K8" s="4">
        <v>1299801681</v>
      </c>
    </row>
    <row r="9" spans="2:11" x14ac:dyDescent="0.45">
      <c r="G9" s="4"/>
    </row>
    <row r="10" spans="2:11" x14ac:dyDescent="0.45">
      <c r="G10" s="53"/>
    </row>
    <row r="11" spans="2:11" x14ac:dyDescent="0.45">
      <c r="F11" s="10"/>
    </row>
  </sheetData>
  <mergeCells count="16"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rightToLeft="1" view="pageBreakPreview" zoomScaleNormal="100" zoomScaleSheetLayoutView="100" workbookViewId="0">
      <selection activeCell="G15" sqref="G15"/>
    </sheetView>
  </sheetViews>
  <sheetFormatPr defaultRowHeight="18.75" x14ac:dyDescent="0.45"/>
  <cols>
    <col min="1" max="1" width="9.140625" style="1"/>
    <col min="2" max="2" width="25.1406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4"/>
      <c r="C1" s="111" t="s">
        <v>0</v>
      </c>
      <c r="D1" s="111"/>
      <c r="E1" s="111"/>
      <c r="F1" s="111"/>
      <c r="G1" s="111"/>
      <c r="H1" s="111"/>
      <c r="I1" s="111"/>
      <c r="J1" s="111"/>
      <c r="K1" s="112"/>
    </row>
    <row r="2" spans="2:11" ht="24" x14ac:dyDescent="0.45">
      <c r="B2" s="33"/>
      <c r="C2" s="103" t="s">
        <v>50</v>
      </c>
      <c r="D2" s="103"/>
      <c r="E2" s="103"/>
      <c r="F2" s="103"/>
      <c r="G2" s="103"/>
      <c r="H2" s="103"/>
      <c r="I2" s="103"/>
      <c r="J2" s="103"/>
      <c r="K2" s="113"/>
    </row>
    <row r="3" spans="2:11" ht="24" x14ac:dyDescent="0.45">
      <c r="B3" s="35" t="s">
        <v>87</v>
      </c>
      <c r="C3" s="114" t="s">
        <v>100</v>
      </c>
      <c r="D3" s="114"/>
      <c r="E3" s="114"/>
      <c r="F3" s="114"/>
      <c r="G3" s="114"/>
      <c r="H3" s="114"/>
      <c r="I3" s="114"/>
      <c r="J3" s="114"/>
      <c r="K3" s="115"/>
    </row>
    <row r="4" spans="2:11" x14ac:dyDescent="0.45">
      <c r="B4" s="98" t="s">
        <v>2</v>
      </c>
      <c r="C4" s="98" t="s">
        <v>59</v>
      </c>
      <c r="D4" s="98" t="s">
        <v>59</v>
      </c>
      <c r="E4" s="98" t="s">
        <v>59</v>
      </c>
      <c r="F4" s="98" t="s">
        <v>52</v>
      </c>
      <c r="G4" s="98" t="s">
        <v>52</v>
      </c>
      <c r="H4" s="98" t="s">
        <v>52</v>
      </c>
      <c r="I4" s="98" t="s">
        <v>53</v>
      </c>
      <c r="J4" s="98" t="s">
        <v>53</v>
      </c>
      <c r="K4" s="98" t="s">
        <v>53</v>
      </c>
    </row>
    <row r="5" spans="2:11" ht="37.5" x14ac:dyDescent="0.45">
      <c r="B5" s="98" t="s">
        <v>2</v>
      </c>
      <c r="C5" s="98" t="s">
        <v>60</v>
      </c>
      <c r="D5" s="20" t="s">
        <v>61</v>
      </c>
      <c r="E5" s="116" t="s">
        <v>62</v>
      </c>
      <c r="F5" s="116" t="s">
        <v>63</v>
      </c>
      <c r="G5" s="116" t="s">
        <v>57</v>
      </c>
      <c r="H5" s="116" t="s">
        <v>64</v>
      </c>
      <c r="I5" s="116" t="s">
        <v>63</v>
      </c>
      <c r="J5" s="116" t="s">
        <v>57</v>
      </c>
      <c r="K5" s="116" t="s">
        <v>64</v>
      </c>
    </row>
    <row r="6" spans="2:11" x14ac:dyDescent="0.45">
      <c r="B6" s="3" t="s">
        <v>18</v>
      </c>
      <c r="C6" s="3" t="s">
        <v>110</v>
      </c>
      <c r="D6" s="4">
        <v>23827434</v>
      </c>
      <c r="E6" s="4">
        <v>300</v>
      </c>
      <c r="F6" s="4">
        <v>0</v>
      </c>
      <c r="G6" s="4">
        <v>0</v>
      </c>
      <c r="H6" s="4">
        <v>0</v>
      </c>
      <c r="I6" s="4">
        <v>7148230200</v>
      </c>
      <c r="J6" s="4">
        <v>428065299</v>
      </c>
      <c r="K6" s="4">
        <v>6720164901</v>
      </c>
    </row>
    <row r="7" spans="2:11" x14ac:dyDescent="0.45">
      <c r="B7" s="3" t="s">
        <v>16</v>
      </c>
      <c r="C7" s="3" t="s">
        <v>111</v>
      </c>
      <c r="D7" s="4">
        <v>1602706</v>
      </c>
      <c r="E7" s="4">
        <v>1000</v>
      </c>
      <c r="F7" s="4">
        <v>0</v>
      </c>
      <c r="G7" s="4">
        <v>0</v>
      </c>
      <c r="H7" s="4">
        <v>0</v>
      </c>
      <c r="I7" s="4">
        <v>1602706000</v>
      </c>
      <c r="J7" s="4">
        <v>79300557</v>
      </c>
      <c r="K7" s="4">
        <v>1523405443</v>
      </c>
    </row>
    <row r="8" spans="2:11" x14ac:dyDescent="0.45">
      <c r="B8" s="3" t="s">
        <v>14</v>
      </c>
      <c r="C8" s="3" t="s">
        <v>112</v>
      </c>
      <c r="D8" s="4">
        <v>5248</v>
      </c>
      <c r="E8" s="4">
        <v>140</v>
      </c>
      <c r="F8" s="4">
        <v>0</v>
      </c>
      <c r="G8" s="4">
        <v>0</v>
      </c>
      <c r="H8" s="4">
        <v>0</v>
      </c>
      <c r="I8" s="4">
        <v>734720</v>
      </c>
      <c r="J8" s="4">
        <v>32697</v>
      </c>
      <c r="K8" s="4">
        <v>702023</v>
      </c>
    </row>
    <row r="9" spans="2:11" x14ac:dyDescent="0.45">
      <c r="B9" s="3" t="s">
        <v>17</v>
      </c>
      <c r="C9" s="3" t="s">
        <v>113</v>
      </c>
      <c r="D9" s="4">
        <v>553075</v>
      </c>
      <c r="E9" s="4">
        <v>250</v>
      </c>
      <c r="F9" s="4">
        <v>0</v>
      </c>
      <c r="G9" s="4">
        <v>0</v>
      </c>
      <c r="H9" s="4">
        <v>0</v>
      </c>
      <c r="I9" s="4">
        <v>138268750</v>
      </c>
      <c r="J9" s="4">
        <v>7352813</v>
      </c>
      <c r="K9" s="4">
        <v>130915937</v>
      </c>
    </row>
    <row r="10" spans="2:11" x14ac:dyDescent="0.45">
      <c r="B10" s="3" t="s">
        <v>19</v>
      </c>
      <c r="C10" s="3" t="s">
        <v>114</v>
      </c>
      <c r="D10" s="4">
        <v>1472487</v>
      </c>
      <c r="E10" s="4">
        <v>160</v>
      </c>
      <c r="F10" s="4">
        <v>0</v>
      </c>
      <c r="G10" s="4">
        <v>0</v>
      </c>
      <c r="H10" s="4">
        <v>0</v>
      </c>
      <c r="I10" s="4">
        <v>235597920</v>
      </c>
      <c r="J10" s="4">
        <v>0</v>
      </c>
      <c r="K10" s="4">
        <v>235597920</v>
      </c>
    </row>
    <row r="11" spans="2:11" x14ac:dyDescent="0.45">
      <c r="B11" s="3" t="s">
        <v>15</v>
      </c>
      <c r="C11" s="3" t="s">
        <v>115</v>
      </c>
      <c r="D11" s="4">
        <v>1342662</v>
      </c>
      <c r="E11" s="4">
        <v>250</v>
      </c>
      <c r="F11" s="4">
        <v>0</v>
      </c>
      <c r="G11" s="4">
        <v>0</v>
      </c>
      <c r="H11" s="4">
        <v>0</v>
      </c>
      <c r="I11" s="4">
        <v>335665500</v>
      </c>
      <c r="J11" s="4">
        <v>0</v>
      </c>
      <c r="K11" s="4">
        <v>335665500</v>
      </c>
    </row>
    <row r="12" spans="2:11" x14ac:dyDescent="0.45">
      <c r="B12" s="78" t="s">
        <v>72</v>
      </c>
      <c r="C12" s="3"/>
      <c r="D12" s="4"/>
      <c r="E12" s="4"/>
      <c r="F12" s="79">
        <f t="shared" ref="F12:H12" si="0">SUM(F6:F11)</f>
        <v>0</v>
      </c>
      <c r="G12" s="79">
        <f t="shared" si="0"/>
        <v>0</v>
      </c>
      <c r="H12" s="79">
        <f t="shared" si="0"/>
        <v>0</v>
      </c>
      <c r="I12" s="79">
        <f>SUM(I6:I11)</f>
        <v>9461203090</v>
      </c>
      <c r="J12" s="79">
        <f>SUM(J6:J11)</f>
        <v>514751366</v>
      </c>
      <c r="K12" s="79">
        <f>SUM(K6:K11)</f>
        <v>8946451724</v>
      </c>
    </row>
  </sheetData>
  <mergeCells count="15"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rightToLeft="1" view="pageBreakPreview" topLeftCell="A2" zoomScale="90" zoomScaleNormal="100" zoomScaleSheetLayoutView="90" workbookViewId="0">
      <selection activeCell="G16" sqref="G16"/>
    </sheetView>
  </sheetViews>
  <sheetFormatPr defaultRowHeight="18.75" x14ac:dyDescent="0.45"/>
  <cols>
    <col min="1" max="1" width="9.140625" style="1"/>
    <col min="2" max="2" width="25.140625" style="1" bestFit="1" customWidth="1"/>
    <col min="3" max="3" width="11" style="1" bestFit="1" customWidth="1"/>
    <col min="4" max="4" width="18" style="1" bestFit="1" customWidth="1"/>
    <col min="5" max="5" width="17.28515625" style="1" bestFit="1" customWidth="1"/>
    <col min="6" max="6" width="20.140625" style="1" bestFit="1" customWidth="1"/>
    <col min="7" max="7" width="13.85546875" style="1" customWidth="1"/>
    <col min="8" max="8" width="19.14062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19" t="s">
        <v>0</v>
      </c>
      <c r="C1" s="111"/>
      <c r="D1" s="111"/>
      <c r="E1" s="111"/>
      <c r="F1" s="111"/>
      <c r="G1" s="111"/>
      <c r="H1" s="111"/>
      <c r="I1" s="111"/>
      <c r="J1" s="112"/>
    </row>
    <row r="2" spans="2:12" ht="24" x14ac:dyDescent="0.45">
      <c r="B2" s="120" t="s">
        <v>50</v>
      </c>
      <c r="C2" s="103"/>
      <c r="D2" s="103"/>
      <c r="E2" s="103"/>
      <c r="F2" s="103"/>
      <c r="G2" s="103"/>
      <c r="H2" s="103"/>
      <c r="I2" s="103"/>
      <c r="J2" s="113"/>
    </row>
    <row r="3" spans="2:12" ht="24" x14ac:dyDescent="0.45">
      <c r="B3" s="121" t="s">
        <v>100</v>
      </c>
      <c r="C3" s="114"/>
      <c r="D3" s="114"/>
      <c r="E3" s="114"/>
      <c r="F3" s="114"/>
      <c r="G3" s="114"/>
      <c r="H3" s="114"/>
      <c r="I3" s="114"/>
      <c r="J3" s="115"/>
    </row>
    <row r="4" spans="2:12" ht="24" x14ac:dyDescent="0.45">
      <c r="B4" s="35" t="s">
        <v>87</v>
      </c>
      <c r="C4" s="40"/>
      <c r="D4" s="40"/>
      <c r="E4" s="40"/>
      <c r="F4" s="40"/>
      <c r="G4" s="40"/>
      <c r="H4" s="40"/>
      <c r="I4" s="40"/>
      <c r="J4" s="41"/>
    </row>
    <row r="5" spans="2:12" x14ac:dyDescent="0.45">
      <c r="B5" s="98" t="s">
        <v>2</v>
      </c>
      <c r="C5" s="98" t="s">
        <v>52</v>
      </c>
      <c r="D5" s="98" t="s">
        <v>52</v>
      </c>
      <c r="E5" s="98" t="s">
        <v>52</v>
      </c>
      <c r="F5" s="98" t="s">
        <v>52</v>
      </c>
      <c r="G5" s="98" t="s">
        <v>53</v>
      </c>
      <c r="H5" s="98" t="s">
        <v>53</v>
      </c>
      <c r="I5" s="98" t="s">
        <v>53</v>
      </c>
      <c r="J5" s="98" t="s">
        <v>53</v>
      </c>
    </row>
    <row r="6" spans="2:12" ht="37.5" x14ac:dyDescent="0.45">
      <c r="B6" s="98" t="s">
        <v>2</v>
      </c>
      <c r="C6" s="98" t="s">
        <v>6</v>
      </c>
      <c r="D6" s="98" t="s">
        <v>8</v>
      </c>
      <c r="E6" s="98" t="s">
        <v>65</v>
      </c>
      <c r="F6" s="20" t="s">
        <v>66</v>
      </c>
      <c r="G6" s="98" t="s">
        <v>6</v>
      </c>
      <c r="H6" s="19" t="s">
        <v>8</v>
      </c>
      <c r="I6" s="98" t="s">
        <v>65</v>
      </c>
      <c r="J6" s="116" t="s">
        <v>66</v>
      </c>
    </row>
    <row r="7" spans="2:12" x14ac:dyDescent="0.45">
      <c r="B7" s="3" t="s">
        <v>16</v>
      </c>
      <c r="C7" s="4">
        <v>1034864</v>
      </c>
      <c r="D7" s="4">
        <v>9795073684</v>
      </c>
      <c r="E7" s="4">
        <v>9364141745</v>
      </c>
      <c r="F7" s="55">
        <v>430931939</v>
      </c>
      <c r="G7" s="4">
        <v>1034864</v>
      </c>
      <c r="H7" s="4">
        <v>9795073684</v>
      </c>
      <c r="I7" s="4">
        <v>9678148308</v>
      </c>
      <c r="J7" s="55">
        <v>116925376</v>
      </c>
    </row>
    <row r="8" spans="2:12" x14ac:dyDescent="0.45">
      <c r="B8" s="3" t="s">
        <v>103</v>
      </c>
      <c r="C8" s="4">
        <v>2210000</v>
      </c>
      <c r="D8" s="4">
        <v>22293217537</v>
      </c>
      <c r="E8" s="4">
        <v>22149749855</v>
      </c>
      <c r="F8" s="55">
        <v>143467682</v>
      </c>
      <c r="G8" s="4">
        <v>2210000</v>
      </c>
      <c r="H8" s="4">
        <v>22293217537</v>
      </c>
      <c r="I8" s="4">
        <v>22149749855</v>
      </c>
      <c r="J8" s="55">
        <v>143467682</v>
      </c>
    </row>
    <row r="9" spans="2:12" x14ac:dyDescent="0.45">
      <c r="B9" s="3" t="s">
        <v>18</v>
      </c>
      <c r="C9" s="4">
        <v>29765617</v>
      </c>
      <c r="D9" s="4">
        <v>177614291459</v>
      </c>
      <c r="E9" s="4">
        <v>160029789694</v>
      </c>
      <c r="F9" s="55">
        <v>17584501765</v>
      </c>
      <c r="G9" s="4">
        <v>29765617</v>
      </c>
      <c r="H9" s="4">
        <v>177614291459</v>
      </c>
      <c r="I9" s="4">
        <v>154436332334</v>
      </c>
      <c r="J9" s="55">
        <v>23177959125</v>
      </c>
    </row>
    <row r="10" spans="2:12" x14ac:dyDescent="0.45">
      <c r="B10" s="3" t="s">
        <v>102</v>
      </c>
      <c r="C10" s="4">
        <v>149560</v>
      </c>
      <c r="D10" s="4">
        <v>3789847520</v>
      </c>
      <c r="E10" s="4">
        <v>3769438666</v>
      </c>
      <c r="F10" s="55">
        <v>20408854</v>
      </c>
      <c r="G10" s="4">
        <v>149560</v>
      </c>
      <c r="H10" s="4">
        <v>3789847520</v>
      </c>
      <c r="I10" s="4">
        <v>3769438666</v>
      </c>
      <c r="J10" s="55">
        <v>20408854</v>
      </c>
    </row>
    <row r="11" spans="2:12" x14ac:dyDescent="0.45">
      <c r="B11" s="3" t="s">
        <v>17</v>
      </c>
      <c r="C11" s="4">
        <v>378261</v>
      </c>
      <c r="D11" s="4">
        <v>2214169967</v>
      </c>
      <c r="E11" s="4">
        <v>2377624275</v>
      </c>
      <c r="F11" s="55">
        <v>-163454307</v>
      </c>
      <c r="G11" s="4">
        <v>378261</v>
      </c>
      <c r="H11" s="4">
        <v>2214169967</v>
      </c>
      <c r="I11" s="4">
        <v>2408351900</v>
      </c>
      <c r="J11" s="55">
        <v>-194181932</v>
      </c>
    </row>
    <row r="12" spans="2:12" x14ac:dyDescent="0.45">
      <c r="B12" s="3" t="s">
        <v>14</v>
      </c>
      <c r="C12" s="4">
        <v>4767</v>
      </c>
      <c r="D12" s="4">
        <v>52583874</v>
      </c>
      <c r="E12" s="4">
        <v>51933401</v>
      </c>
      <c r="F12" s="55">
        <v>650473</v>
      </c>
      <c r="G12" s="4">
        <v>4767</v>
      </c>
      <c r="H12" s="4">
        <v>52583874</v>
      </c>
      <c r="I12" s="4">
        <v>22267556</v>
      </c>
      <c r="J12" s="55">
        <v>30316318</v>
      </c>
    </row>
    <row r="13" spans="2:12" x14ac:dyDescent="0.45">
      <c r="B13" s="3" t="s">
        <v>19</v>
      </c>
      <c r="C13" s="4">
        <v>3611306</v>
      </c>
      <c r="D13" s="4">
        <v>15488238004</v>
      </c>
      <c r="E13" s="4">
        <v>11338922777</v>
      </c>
      <c r="F13" s="55">
        <v>4149315227</v>
      </c>
      <c r="G13" s="4">
        <v>3611306</v>
      </c>
      <c r="H13" s="4">
        <v>15488238004</v>
      </c>
      <c r="I13" s="4">
        <v>10848429472</v>
      </c>
      <c r="J13" s="55">
        <v>4639808532</v>
      </c>
    </row>
    <row r="14" spans="2:12" x14ac:dyDescent="0.45">
      <c r="B14" s="3" t="s">
        <v>15</v>
      </c>
      <c r="C14" s="4">
        <v>1190379</v>
      </c>
      <c r="D14" s="4">
        <v>2481522308</v>
      </c>
      <c r="E14" s="4">
        <v>2385489701</v>
      </c>
      <c r="F14" s="55">
        <v>96032607</v>
      </c>
      <c r="G14" s="4">
        <v>1190379</v>
      </c>
      <c r="H14" s="4">
        <v>2481522308</v>
      </c>
      <c r="I14" s="4">
        <v>2424687353</v>
      </c>
      <c r="J14" s="55">
        <v>56834955</v>
      </c>
    </row>
    <row r="15" spans="2:12" x14ac:dyDescent="0.45">
      <c r="B15" s="3" t="s">
        <v>98</v>
      </c>
      <c r="C15" s="4">
        <v>0</v>
      </c>
      <c r="D15" s="4">
        <v>0</v>
      </c>
      <c r="E15" s="4">
        <v>0</v>
      </c>
      <c r="F15" s="55">
        <v>0</v>
      </c>
      <c r="G15" s="4">
        <v>0</v>
      </c>
      <c r="H15" s="4">
        <v>0</v>
      </c>
      <c r="I15" s="4">
        <v>2</v>
      </c>
      <c r="J15" s="55">
        <v>-2</v>
      </c>
      <c r="L15" s="50"/>
    </row>
    <row r="16" spans="2:12" ht="21" x14ac:dyDescent="0.55000000000000004">
      <c r="B16" s="122" t="s">
        <v>72</v>
      </c>
      <c r="C16" s="123"/>
      <c r="D16" s="17">
        <f>SUM(D7:D15)</f>
        <v>233728944353</v>
      </c>
      <c r="E16" s="17">
        <f>SUM(E7:E15)</f>
        <v>211467090114</v>
      </c>
      <c r="F16" s="18">
        <f>SUM(F7:F15)</f>
        <v>22261854240</v>
      </c>
      <c r="G16" s="30"/>
      <c r="H16" s="18">
        <f>SUM(H7:H15)</f>
        <v>233728944353</v>
      </c>
      <c r="I16" s="18">
        <f>SUM(I7:I15)</f>
        <v>205737405446</v>
      </c>
      <c r="J16" s="18">
        <f>SUM(J7:J15)</f>
        <v>27991538908</v>
      </c>
    </row>
    <row r="18" spans="3:7" x14ac:dyDescent="0.45">
      <c r="C18" s="10"/>
      <c r="F18" s="10"/>
      <c r="G18" s="10"/>
    </row>
  </sheetData>
  <mergeCells count="13">
    <mergeCell ref="B1:J1"/>
    <mergeCell ref="B2:J2"/>
    <mergeCell ref="B3:J3"/>
    <mergeCell ref="B16:C16"/>
    <mergeCell ref="G6"/>
    <mergeCell ref="I6"/>
    <mergeCell ref="J6"/>
    <mergeCell ref="G5:J5"/>
    <mergeCell ref="B5:B6"/>
    <mergeCell ref="C6"/>
    <mergeCell ref="D6"/>
    <mergeCell ref="E6"/>
    <mergeCell ref="C5:F5"/>
  </mergeCells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rightToLeft="1" view="pageBreakPreview" topLeftCell="A2" zoomScale="90" zoomScaleNormal="100" zoomScaleSheetLayoutView="90" workbookViewId="0">
      <selection activeCell="G16" sqref="G16"/>
    </sheetView>
  </sheetViews>
  <sheetFormatPr defaultRowHeight="18.75" x14ac:dyDescent="0.45"/>
  <cols>
    <col min="1" max="1" width="9.140625" style="1"/>
    <col min="2" max="2" width="25.140625" style="1" bestFit="1" customWidth="1"/>
    <col min="3" max="3" width="10.85546875" style="1" bestFit="1" customWidth="1"/>
    <col min="4" max="4" width="16" style="1" bestFit="1" customWidth="1"/>
    <col min="5" max="5" width="16.140625" style="1" bestFit="1" customWidth="1"/>
    <col min="6" max="6" width="19.5703125" style="1" bestFit="1" customWidth="1"/>
    <col min="7" max="7" width="12" style="1" bestFit="1" customWidth="1"/>
    <col min="8" max="8" width="17.140625" style="1" bestFit="1" customWidth="1"/>
    <col min="9" max="9" width="16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24" t="s">
        <v>0</v>
      </c>
      <c r="C1" s="125"/>
      <c r="D1" s="125"/>
      <c r="E1" s="125"/>
      <c r="F1" s="125"/>
      <c r="G1" s="125"/>
      <c r="H1" s="125"/>
      <c r="I1" s="125"/>
      <c r="J1" s="126"/>
    </row>
    <row r="2" spans="2:10" ht="24" x14ac:dyDescent="0.45">
      <c r="B2" s="127" t="s">
        <v>50</v>
      </c>
      <c r="C2" s="128"/>
      <c r="D2" s="128"/>
      <c r="E2" s="128"/>
      <c r="F2" s="128"/>
      <c r="G2" s="128"/>
      <c r="H2" s="128"/>
      <c r="I2" s="128"/>
      <c r="J2" s="129"/>
    </row>
    <row r="3" spans="2:10" ht="24" x14ac:dyDescent="0.45">
      <c r="B3" s="130" t="s">
        <v>100</v>
      </c>
      <c r="C3" s="131"/>
      <c r="D3" s="131"/>
      <c r="E3" s="131"/>
      <c r="F3" s="131"/>
      <c r="G3" s="131"/>
      <c r="H3" s="131"/>
      <c r="I3" s="131"/>
      <c r="J3" s="132"/>
    </row>
    <row r="4" spans="2:10" ht="24" x14ac:dyDescent="0.45">
      <c r="B4" s="39" t="s">
        <v>87</v>
      </c>
      <c r="C4" s="42"/>
      <c r="D4" s="42"/>
      <c r="E4" s="42"/>
      <c r="F4" s="42"/>
      <c r="G4" s="42"/>
      <c r="H4" s="42"/>
      <c r="I4" s="42"/>
      <c r="J4" s="43"/>
    </row>
    <row r="5" spans="2:10" x14ac:dyDescent="0.45">
      <c r="B5" s="98" t="s">
        <v>2</v>
      </c>
      <c r="C5" s="98" t="s">
        <v>52</v>
      </c>
      <c r="D5" s="98" t="s">
        <v>52</v>
      </c>
      <c r="E5" s="98" t="s">
        <v>52</v>
      </c>
      <c r="F5" s="98" t="s">
        <v>52</v>
      </c>
      <c r="G5" s="98" t="s">
        <v>53</v>
      </c>
      <c r="H5" s="98" t="s">
        <v>53</v>
      </c>
      <c r="I5" s="98" t="s">
        <v>53</v>
      </c>
      <c r="J5" s="98" t="s">
        <v>53</v>
      </c>
    </row>
    <row r="6" spans="2:10" x14ac:dyDescent="0.45">
      <c r="B6" s="98" t="s">
        <v>2</v>
      </c>
      <c r="C6" s="98" t="s">
        <v>6</v>
      </c>
      <c r="D6" s="98" t="s">
        <v>95</v>
      </c>
      <c r="E6" s="98" t="s">
        <v>65</v>
      </c>
      <c r="F6" s="98" t="s">
        <v>67</v>
      </c>
      <c r="G6" s="98" t="s">
        <v>6</v>
      </c>
      <c r="H6" s="98" t="s">
        <v>8</v>
      </c>
      <c r="I6" s="98" t="s">
        <v>65</v>
      </c>
      <c r="J6" s="98" t="s">
        <v>67</v>
      </c>
    </row>
    <row r="7" spans="2:10" x14ac:dyDescent="0.45">
      <c r="B7" s="4" t="s">
        <v>18</v>
      </c>
      <c r="C7" s="4">
        <v>1821150</v>
      </c>
      <c r="D7" s="4">
        <v>10709697692</v>
      </c>
      <c r="E7" s="4">
        <v>9222424046</v>
      </c>
      <c r="F7" s="4">
        <v>1487273646</v>
      </c>
      <c r="G7" s="4">
        <v>8950889</v>
      </c>
      <c r="H7" s="4">
        <v>45861372388</v>
      </c>
      <c r="I7" s="4">
        <v>45694672305</v>
      </c>
      <c r="J7" s="4">
        <v>166700083</v>
      </c>
    </row>
    <row r="8" spans="2:10" x14ac:dyDescent="0.45">
      <c r="B8" s="4" t="s">
        <v>16</v>
      </c>
      <c r="C8" s="4">
        <v>310928</v>
      </c>
      <c r="D8" s="4">
        <v>3014533303</v>
      </c>
      <c r="E8" s="4">
        <v>2894121028</v>
      </c>
      <c r="F8" s="4">
        <v>120412275</v>
      </c>
      <c r="G8" s="4">
        <v>3041211</v>
      </c>
      <c r="H8" s="4">
        <v>24609441902</v>
      </c>
      <c r="I8" s="4">
        <v>23369429322</v>
      </c>
      <c r="J8" s="4">
        <v>1240012580</v>
      </c>
    </row>
    <row r="9" spans="2:10" x14ac:dyDescent="0.45">
      <c r="B9" s="4" t="s">
        <v>17</v>
      </c>
      <c r="C9" s="4">
        <v>547370</v>
      </c>
      <c r="D9" s="4">
        <v>3777194052</v>
      </c>
      <c r="E9" s="4">
        <v>3843255158</v>
      </c>
      <c r="F9" s="80">
        <v>-66061106</v>
      </c>
      <c r="G9" s="4">
        <v>4759165</v>
      </c>
      <c r="H9" s="4">
        <v>26724041694</v>
      </c>
      <c r="I9" s="4">
        <v>26068072322</v>
      </c>
      <c r="J9" s="4">
        <v>655969372</v>
      </c>
    </row>
    <row r="10" spans="2:10" x14ac:dyDescent="0.45">
      <c r="B10" s="4" t="s">
        <v>102</v>
      </c>
      <c r="C10" s="4">
        <v>80540</v>
      </c>
      <c r="D10" s="4">
        <v>2040640615</v>
      </c>
      <c r="E10" s="4">
        <v>2029921197</v>
      </c>
      <c r="F10" s="4">
        <v>10719418</v>
      </c>
      <c r="G10" s="4">
        <v>80540</v>
      </c>
      <c r="H10" s="4">
        <v>2040640615</v>
      </c>
      <c r="I10" s="4">
        <v>2029921197</v>
      </c>
      <c r="J10" s="4">
        <v>10719418</v>
      </c>
    </row>
    <row r="11" spans="2:10" x14ac:dyDescent="0.45">
      <c r="B11" s="4" t="s">
        <v>19</v>
      </c>
      <c r="C11" s="4">
        <v>5366938</v>
      </c>
      <c r="D11" s="4">
        <v>19623465573</v>
      </c>
      <c r="E11" s="4">
        <v>15001886344</v>
      </c>
      <c r="F11" s="4">
        <v>4621579229</v>
      </c>
      <c r="G11" s="4">
        <v>16763617</v>
      </c>
      <c r="H11" s="4">
        <v>41682656815</v>
      </c>
      <c r="I11" s="4">
        <v>35120105895</v>
      </c>
      <c r="J11" s="4">
        <v>6562550920</v>
      </c>
    </row>
    <row r="12" spans="2:10" x14ac:dyDescent="0.45">
      <c r="B12" s="4" t="s">
        <v>15</v>
      </c>
      <c r="C12" s="4">
        <v>2610925</v>
      </c>
      <c r="D12" s="4">
        <v>5360872385</v>
      </c>
      <c r="E12" s="4">
        <v>5077001918</v>
      </c>
      <c r="F12" s="4">
        <v>283870467</v>
      </c>
      <c r="G12" s="4">
        <v>14388844</v>
      </c>
      <c r="H12" s="4">
        <v>23289628574</v>
      </c>
      <c r="I12" s="4">
        <v>22751757511</v>
      </c>
      <c r="J12" s="4">
        <v>537871063</v>
      </c>
    </row>
    <row r="13" spans="2:10" x14ac:dyDescent="0.45">
      <c r="B13" s="2" t="s">
        <v>103</v>
      </c>
      <c r="C13" s="4">
        <v>1190000</v>
      </c>
      <c r="D13" s="4">
        <v>11986748101</v>
      </c>
      <c r="E13" s="4">
        <v>11926788386</v>
      </c>
      <c r="F13" s="55">
        <v>59959715</v>
      </c>
      <c r="G13" s="4">
        <v>1190000</v>
      </c>
      <c r="H13" s="4">
        <v>11986748101</v>
      </c>
      <c r="I13" s="4">
        <v>11926788386</v>
      </c>
      <c r="J13" s="55">
        <v>59959715</v>
      </c>
    </row>
    <row r="14" spans="2:10" x14ac:dyDescent="0.45">
      <c r="B14" s="2" t="s">
        <v>14</v>
      </c>
      <c r="C14" s="4">
        <v>0</v>
      </c>
      <c r="D14" s="4">
        <v>0</v>
      </c>
      <c r="E14" s="4">
        <v>0</v>
      </c>
      <c r="F14" s="55">
        <v>0</v>
      </c>
      <c r="G14" s="4">
        <v>343407</v>
      </c>
      <c r="H14" s="4">
        <v>2422807432</v>
      </c>
      <c r="I14" s="4">
        <v>2441305921</v>
      </c>
      <c r="J14" s="55">
        <v>-18498489</v>
      </c>
    </row>
    <row r="15" spans="2:10" x14ac:dyDescent="0.45">
      <c r="B15" s="2" t="s">
        <v>98</v>
      </c>
      <c r="C15" s="4">
        <v>0</v>
      </c>
      <c r="D15" s="4">
        <v>0</v>
      </c>
      <c r="E15" s="4">
        <v>0</v>
      </c>
      <c r="F15" s="55">
        <v>0</v>
      </c>
      <c r="G15" s="4">
        <v>3575</v>
      </c>
      <c r="H15" s="4">
        <v>29550556</v>
      </c>
      <c r="I15" s="4">
        <v>13120248</v>
      </c>
      <c r="J15" s="55">
        <v>16430308</v>
      </c>
    </row>
    <row r="16" spans="2:10" ht="21" x14ac:dyDescent="0.55000000000000004">
      <c r="B16" s="122" t="s">
        <v>72</v>
      </c>
      <c r="C16" s="123"/>
      <c r="D16" s="17">
        <f>SUM(D7:D15)</f>
        <v>56513151721</v>
      </c>
      <c r="E16" s="17">
        <f>SUM(E7:E15)</f>
        <v>49995398077</v>
      </c>
      <c r="F16" s="18">
        <f>SUM(F7:F15)</f>
        <v>6517753644</v>
      </c>
      <c r="G16" s="25"/>
      <c r="H16" s="17">
        <f>SUM(H7:H15)</f>
        <v>178646888077</v>
      </c>
      <c r="I16" s="17">
        <f>SUM(I7:I15)</f>
        <v>169415173107</v>
      </c>
      <c r="J16" s="18">
        <f>SUM(J7:J15)</f>
        <v>9231714970</v>
      </c>
    </row>
    <row r="18" spans="3:7" x14ac:dyDescent="0.45">
      <c r="C18" s="10"/>
      <c r="G18" s="10"/>
    </row>
  </sheetData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ageMargins left="0.7" right="0.7" top="0.75" bottom="0.75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B1:M25"/>
  <sheetViews>
    <sheetView rightToLeft="1" view="pageBreakPreview" topLeftCell="A2" zoomScale="90" zoomScaleNormal="100" zoomScaleSheetLayoutView="90" workbookViewId="0">
      <selection activeCell="D15" sqref="D15"/>
    </sheetView>
  </sheetViews>
  <sheetFormatPr defaultRowHeight="18.75" x14ac:dyDescent="0.45"/>
  <cols>
    <col min="1" max="1" width="9.140625" style="1"/>
    <col min="2" max="2" width="25.140625" style="1" bestFit="1" customWidth="1"/>
    <col min="3" max="3" width="15.7109375" style="1" bestFit="1" customWidth="1"/>
    <col min="4" max="4" width="17.7109375" style="1" bestFit="1" customWidth="1"/>
    <col min="5" max="5" width="16.140625" style="1" bestFit="1" customWidth="1"/>
    <col min="6" max="6" width="18.7109375" style="1" bestFit="1" customWidth="1"/>
    <col min="7" max="7" width="16.85546875" style="1" customWidth="1"/>
    <col min="8" max="8" width="16" style="1" bestFit="1" customWidth="1"/>
    <col min="9" max="9" width="18.85546875" style="1" bestFit="1" customWidth="1"/>
    <col min="10" max="10" width="16.5703125" style="1" customWidth="1"/>
    <col min="11" max="12" width="18.7109375" style="1" bestFit="1" customWidth="1"/>
    <col min="13" max="13" width="18.85546875" style="1" bestFit="1" customWidth="1"/>
    <col min="14" max="16384" width="9.140625" style="1"/>
  </cols>
  <sheetData>
    <row r="1" spans="2:13" ht="24" x14ac:dyDescent="0.45">
      <c r="B1" s="36"/>
      <c r="C1" s="125" t="s">
        <v>0</v>
      </c>
      <c r="D1" s="125"/>
      <c r="E1" s="125"/>
      <c r="F1" s="125"/>
      <c r="G1" s="125"/>
      <c r="H1" s="125"/>
      <c r="I1" s="125"/>
      <c r="J1" s="125"/>
      <c r="K1" s="125"/>
      <c r="L1" s="126"/>
    </row>
    <row r="2" spans="2:13" ht="24" x14ac:dyDescent="0.45">
      <c r="B2" s="37"/>
      <c r="C2" s="128" t="s">
        <v>50</v>
      </c>
      <c r="D2" s="128"/>
      <c r="E2" s="128"/>
      <c r="F2" s="128"/>
      <c r="G2" s="128"/>
      <c r="H2" s="128"/>
      <c r="I2" s="128"/>
      <c r="J2" s="128"/>
      <c r="K2" s="128"/>
      <c r="L2" s="129"/>
    </row>
    <row r="3" spans="2:13" ht="24" x14ac:dyDescent="0.45">
      <c r="B3" s="38" t="s">
        <v>87</v>
      </c>
      <c r="C3" s="131" t="s">
        <v>100</v>
      </c>
      <c r="D3" s="131"/>
      <c r="E3" s="131"/>
      <c r="F3" s="131"/>
      <c r="G3" s="131"/>
      <c r="H3" s="131"/>
      <c r="I3" s="131"/>
      <c r="J3" s="131"/>
      <c r="K3" s="131"/>
      <c r="L3" s="132"/>
    </row>
    <row r="4" spans="2:13" x14ac:dyDescent="0.45">
      <c r="B4" s="98" t="s">
        <v>2</v>
      </c>
      <c r="C4" s="133" t="s">
        <v>52</v>
      </c>
      <c r="D4" s="134"/>
      <c r="E4" s="134"/>
      <c r="F4" s="134"/>
      <c r="G4" s="134"/>
      <c r="H4" s="98" t="s">
        <v>53</v>
      </c>
      <c r="I4" s="98" t="s">
        <v>53</v>
      </c>
      <c r="J4" s="98" t="s">
        <v>53</v>
      </c>
      <c r="K4" s="98" t="s">
        <v>53</v>
      </c>
      <c r="L4" s="98" t="s">
        <v>53</v>
      </c>
    </row>
    <row r="5" spans="2:13" ht="73.5" customHeight="1" x14ac:dyDescent="0.45">
      <c r="B5" s="98" t="s">
        <v>2</v>
      </c>
      <c r="C5" s="98" t="s">
        <v>68</v>
      </c>
      <c r="D5" s="98" t="s">
        <v>69</v>
      </c>
      <c r="E5" s="98" t="s">
        <v>70</v>
      </c>
      <c r="F5" s="58" t="s">
        <v>99</v>
      </c>
      <c r="G5" s="116" t="s">
        <v>96</v>
      </c>
      <c r="H5" s="98" t="s">
        <v>68</v>
      </c>
      <c r="I5" s="98" t="s">
        <v>69</v>
      </c>
      <c r="J5" s="98" t="s">
        <v>70</v>
      </c>
      <c r="K5" s="20" t="s">
        <v>99</v>
      </c>
      <c r="L5" s="98" t="s">
        <v>96</v>
      </c>
    </row>
    <row r="6" spans="2:13" x14ac:dyDescent="0.45">
      <c r="B6" s="2" t="s">
        <v>18</v>
      </c>
      <c r="C6" s="4">
        <v>0</v>
      </c>
      <c r="D6" s="55">
        <v>17584501765</v>
      </c>
      <c r="E6" s="55">
        <v>1487273646</v>
      </c>
      <c r="F6" s="55">
        <f>D6+E6</f>
        <v>19071775411</v>
      </c>
      <c r="G6" s="21">
        <f>F6/($F$9+$F$7+$F$6+$F$10+$F$11+$F$12+$F$13+$F$14)</f>
        <v>0.65744059948796596</v>
      </c>
      <c r="H6" s="4">
        <v>6720164901</v>
      </c>
      <c r="I6" s="55">
        <v>23177959125</v>
      </c>
      <c r="J6" s="55">
        <v>166700083</v>
      </c>
      <c r="K6" s="55">
        <v>30064824109</v>
      </c>
      <c r="L6" s="21">
        <f>K6/($K$6+$K$7+$K$8+$K$9+$K$10+$K$11+$K$12+$K$13+$K$14)</f>
        <v>0.65118076273151804</v>
      </c>
    </row>
    <row r="7" spans="2:13" x14ac:dyDescent="0.45">
      <c r="B7" s="2" t="s">
        <v>16</v>
      </c>
      <c r="C7" s="4">
        <v>0</v>
      </c>
      <c r="D7" s="55">
        <v>430931939</v>
      </c>
      <c r="E7" s="55">
        <v>120412275</v>
      </c>
      <c r="F7" s="55">
        <f t="shared" ref="F7:F14" si="0">D7+E7</f>
        <v>551344214</v>
      </c>
      <c r="G7" s="21">
        <f t="shared" ref="G7:G14" si="1">F7/($F$9+$F$7+$F$6+$F$10+$F$11+$F$12+$F$13+$F$14)</f>
        <v>1.9005890262702895E-2</v>
      </c>
      <c r="H7" s="4">
        <v>1523405443</v>
      </c>
      <c r="I7" s="55">
        <v>116925376</v>
      </c>
      <c r="J7" s="55">
        <v>1240012580</v>
      </c>
      <c r="K7" s="55">
        <v>2880343399</v>
      </c>
      <c r="L7" s="21">
        <f t="shared" ref="L7:L14" si="2">K7/($K$6+$K$7+$K$8+$K$9+$K$10+$K$11+$K$12+$K$13+$K$14)</f>
        <v>6.238600314738043E-2</v>
      </c>
    </row>
    <row r="8" spans="2:13" x14ac:dyDescent="0.45">
      <c r="B8" s="2" t="s">
        <v>17</v>
      </c>
      <c r="C8" s="4">
        <v>0</v>
      </c>
      <c r="D8" s="55">
        <v>-163454307</v>
      </c>
      <c r="E8" s="55">
        <v>-66061106</v>
      </c>
      <c r="F8" s="55">
        <f t="shared" si="0"/>
        <v>-229515413</v>
      </c>
      <c r="G8" s="81">
        <f t="shared" si="1"/>
        <v>-7.9118355508432589E-3</v>
      </c>
      <c r="H8" s="4">
        <v>130915937</v>
      </c>
      <c r="I8" s="55">
        <v>-194181932</v>
      </c>
      <c r="J8" s="55">
        <v>655969372</v>
      </c>
      <c r="K8" s="55">
        <v>592703377</v>
      </c>
      <c r="L8" s="21">
        <f t="shared" si="2"/>
        <v>1.2837495263871143E-2</v>
      </c>
    </row>
    <row r="9" spans="2:13" x14ac:dyDescent="0.45">
      <c r="B9" s="2" t="s">
        <v>102</v>
      </c>
      <c r="C9" s="4">
        <v>0</v>
      </c>
      <c r="D9" s="55">
        <v>20408854</v>
      </c>
      <c r="E9" s="55">
        <v>10719418</v>
      </c>
      <c r="F9" s="55">
        <f t="shared" si="0"/>
        <v>31128272</v>
      </c>
      <c r="G9" s="21">
        <f t="shared" si="1"/>
        <v>1.0730511115866488E-3</v>
      </c>
      <c r="H9" s="4">
        <v>0</v>
      </c>
      <c r="I9" s="55">
        <v>20408854</v>
      </c>
      <c r="J9" s="55">
        <v>10719418</v>
      </c>
      <c r="K9" s="55">
        <v>31128272</v>
      </c>
      <c r="L9" s="21">
        <f t="shared" si="2"/>
        <v>6.7421421891526148E-4</v>
      </c>
    </row>
    <row r="10" spans="2:13" x14ac:dyDescent="0.45">
      <c r="B10" s="2" t="s">
        <v>19</v>
      </c>
      <c r="C10" s="4">
        <v>0</v>
      </c>
      <c r="D10" s="55">
        <v>4149315227</v>
      </c>
      <c r="E10" s="55">
        <v>4621579229</v>
      </c>
      <c r="F10" s="55">
        <f t="shared" si="0"/>
        <v>8770894456</v>
      </c>
      <c r="G10" s="21">
        <f t="shared" si="1"/>
        <v>0.30234951832918883</v>
      </c>
      <c r="H10" s="4">
        <v>235597920</v>
      </c>
      <c r="I10" s="55">
        <v>4639808532</v>
      </c>
      <c r="J10" s="55">
        <v>6562550920</v>
      </c>
      <c r="K10" s="55">
        <v>11437957372</v>
      </c>
      <c r="L10" s="21">
        <f t="shared" si="2"/>
        <v>0.24773728190080826</v>
      </c>
    </row>
    <row r="11" spans="2:13" x14ac:dyDescent="0.45">
      <c r="B11" s="2" t="s">
        <v>15</v>
      </c>
      <c r="C11" s="4">
        <v>0</v>
      </c>
      <c r="D11" s="55">
        <v>96032607</v>
      </c>
      <c r="E11" s="55">
        <v>283870467</v>
      </c>
      <c r="F11" s="55">
        <f t="shared" si="0"/>
        <v>379903074</v>
      </c>
      <c r="G11" s="21">
        <f t="shared" si="1"/>
        <v>1.3095986049302219E-2</v>
      </c>
      <c r="H11" s="4">
        <v>335665500</v>
      </c>
      <c r="I11" s="55">
        <v>56834955</v>
      </c>
      <c r="J11" s="55">
        <v>537871063</v>
      </c>
      <c r="K11" s="55">
        <v>930371518</v>
      </c>
      <c r="L11" s="21">
        <f t="shared" si="2"/>
        <v>2.0151125199284307E-2</v>
      </c>
    </row>
    <row r="12" spans="2:13" x14ac:dyDescent="0.45">
      <c r="B12" s="2" t="s">
        <v>103</v>
      </c>
      <c r="C12" s="4">
        <v>0</v>
      </c>
      <c r="D12" s="55">
        <v>143467682</v>
      </c>
      <c r="E12" s="55">
        <v>59959715</v>
      </c>
      <c r="F12" s="55">
        <f t="shared" si="0"/>
        <v>203427397</v>
      </c>
      <c r="G12" s="21">
        <f t="shared" si="1"/>
        <v>7.0125317100168134E-3</v>
      </c>
      <c r="H12" s="4">
        <v>0</v>
      </c>
      <c r="I12" s="55">
        <v>143467682</v>
      </c>
      <c r="J12" s="55">
        <v>59959715</v>
      </c>
      <c r="K12" s="55">
        <v>203427397</v>
      </c>
      <c r="L12" s="21">
        <f t="shared" si="2"/>
        <v>4.4060795785361871E-3</v>
      </c>
    </row>
    <row r="13" spans="2:13" x14ac:dyDescent="0.45">
      <c r="B13" s="2" t="s">
        <v>14</v>
      </c>
      <c r="C13" s="4">
        <v>0</v>
      </c>
      <c r="D13" s="55">
        <v>650473</v>
      </c>
      <c r="E13" s="55">
        <v>0</v>
      </c>
      <c r="F13" s="55">
        <f t="shared" si="0"/>
        <v>650473</v>
      </c>
      <c r="G13" s="21">
        <f t="shared" si="1"/>
        <v>2.2423049236626503E-5</v>
      </c>
      <c r="H13" s="4">
        <v>702023</v>
      </c>
      <c r="I13" s="55">
        <v>30316318</v>
      </c>
      <c r="J13" s="55">
        <v>-18498489</v>
      </c>
      <c r="K13" s="55">
        <v>12519852</v>
      </c>
      <c r="L13" s="21">
        <f t="shared" si="2"/>
        <v>2.7117028009504264E-4</v>
      </c>
      <c r="M13" s="15"/>
    </row>
    <row r="14" spans="2:13" x14ac:dyDescent="0.45">
      <c r="B14" s="2" t="s">
        <v>98</v>
      </c>
      <c r="C14" s="4">
        <v>0</v>
      </c>
      <c r="D14" s="55">
        <v>0</v>
      </c>
      <c r="E14" s="55">
        <v>0</v>
      </c>
      <c r="F14" s="55">
        <f t="shared" si="0"/>
        <v>0</v>
      </c>
      <c r="G14" s="21">
        <f t="shared" si="1"/>
        <v>0</v>
      </c>
      <c r="H14" s="4">
        <v>0</v>
      </c>
      <c r="I14" s="55">
        <v>-2</v>
      </c>
      <c r="J14" s="55">
        <v>16430308</v>
      </c>
      <c r="K14" s="55">
        <v>16430306</v>
      </c>
      <c r="L14" s="21">
        <f t="shared" si="2"/>
        <v>3.55867679591361E-4</v>
      </c>
    </row>
    <row r="15" spans="2:13" ht="21" x14ac:dyDescent="0.55000000000000004">
      <c r="B15" s="26" t="s">
        <v>84</v>
      </c>
      <c r="C15" s="18">
        <f>SUM(C6:C14)</f>
        <v>0</v>
      </c>
      <c r="D15" s="18">
        <f>SUM(D6:D14)</f>
        <v>22261854240</v>
      </c>
      <c r="E15" s="18">
        <f>SUM(E6:E14)</f>
        <v>6517753644</v>
      </c>
      <c r="F15" s="18">
        <f>SUM(F6:F14)</f>
        <v>28779607884</v>
      </c>
      <c r="G15" s="27">
        <f>ABS(F15/$F$15)</f>
        <v>1</v>
      </c>
      <c r="H15" s="18">
        <f>SUM(H6:H14)</f>
        <v>8946451724</v>
      </c>
      <c r="I15" s="18">
        <f>SUM(I6:I14)</f>
        <v>27991538908</v>
      </c>
      <c r="J15" s="18">
        <f>SUM(J6:J14)</f>
        <v>9231714970</v>
      </c>
      <c r="K15" s="18">
        <f>SUM(K6:K14)</f>
        <v>46169705602</v>
      </c>
      <c r="L15" s="27">
        <f>SUM(L6:L14)</f>
        <v>1</v>
      </c>
    </row>
    <row r="16" spans="2:13" hidden="1" x14ac:dyDescent="0.45">
      <c r="B16" s="135" t="s">
        <v>86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</row>
    <row r="17" spans="2:12" hidden="1" x14ac:dyDescent="0.45"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</row>
    <row r="18" spans="2:12" x14ac:dyDescent="0.45">
      <c r="E18" s="24"/>
      <c r="F18" s="22"/>
      <c r="G18" s="57"/>
      <c r="H18" s="10"/>
    </row>
    <row r="19" spans="2:12" x14ac:dyDescent="0.45">
      <c r="E19" s="24"/>
      <c r="F19" s="22"/>
      <c r="G19" s="23"/>
      <c r="I19" s="10"/>
    </row>
    <row r="20" spans="2:12" x14ac:dyDescent="0.45">
      <c r="E20" s="24"/>
      <c r="F20" s="22"/>
      <c r="G20" s="22"/>
    </row>
    <row r="21" spans="2:12" x14ac:dyDescent="0.45">
      <c r="E21" s="24"/>
      <c r="F21" s="22"/>
      <c r="G21" s="23"/>
    </row>
    <row r="22" spans="2:12" x14ac:dyDescent="0.45">
      <c r="E22" s="24"/>
      <c r="F22" s="22"/>
      <c r="G22" s="23"/>
    </row>
    <row r="23" spans="2:12" x14ac:dyDescent="0.45">
      <c r="E23" s="24"/>
      <c r="F23" s="22"/>
      <c r="G23" s="23"/>
    </row>
    <row r="24" spans="2:12" x14ac:dyDescent="0.45">
      <c r="E24" s="24"/>
      <c r="F24" s="22"/>
      <c r="G24" s="22"/>
    </row>
    <row r="25" spans="2:12" x14ac:dyDescent="0.45">
      <c r="F25" s="15"/>
    </row>
  </sheetData>
  <mergeCells count="15">
    <mergeCell ref="C1:L1"/>
    <mergeCell ref="C2:L2"/>
    <mergeCell ref="C3:L3"/>
    <mergeCell ref="C4:G4"/>
    <mergeCell ref="B16:L17"/>
    <mergeCell ref="B4:B5"/>
    <mergeCell ref="C5"/>
    <mergeCell ref="D5"/>
    <mergeCell ref="E5"/>
    <mergeCell ref="L5"/>
    <mergeCell ref="H4:L4"/>
    <mergeCell ref="G5"/>
    <mergeCell ref="H5"/>
    <mergeCell ref="I5"/>
    <mergeCell ref="J5"/>
  </mergeCells>
  <pageMargins left="0.7" right="0.7" top="0.75" bottom="0.75" header="0.3" footer="0.3"/>
  <pageSetup paperSize="9"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"/>
  <sheetViews>
    <sheetView rightToLeft="1" view="pageBreakPreview" zoomScale="110" zoomScaleNormal="100" zoomScaleSheetLayoutView="110" workbookViewId="0">
      <selection activeCell="G13" sqref="G13"/>
    </sheetView>
  </sheetViews>
  <sheetFormatPr defaultRowHeight="18.75" x14ac:dyDescent="0.45"/>
  <cols>
    <col min="1" max="1" width="9.140625" style="1"/>
    <col min="2" max="2" width="9.140625" style="1" customWidth="1"/>
    <col min="3" max="3" width="12.28515625" style="1" bestFit="1" customWidth="1"/>
    <col min="4" max="4" width="13.5703125" style="1" bestFit="1" customWidth="1"/>
    <col min="5" max="5" width="9.7109375" style="1" bestFit="1" customWidth="1"/>
    <col min="6" max="6" width="9.140625" style="1" customWidth="1"/>
    <col min="7" max="7" width="12.28515625" style="1" bestFit="1" customWidth="1"/>
    <col min="8" max="8" width="13.5703125" style="1" bestFit="1" customWidth="1"/>
    <col min="9" max="9" width="9.7109375" style="1" bestFit="1" customWidth="1"/>
    <col min="10" max="11" width="9.140625" style="1" customWidth="1"/>
    <col min="12" max="16384" width="9.140625" style="1"/>
  </cols>
  <sheetData>
    <row r="1" spans="2:10" ht="24" x14ac:dyDescent="0.45">
      <c r="B1" s="36"/>
      <c r="C1" s="125" t="s">
        <v>0</v>
      </c>
      <c r="D1" s="125"/>
      <c r="E1" s="125"/>
      <c r="F1" s="125"/>
      <c r="G1" s="125"/>
      <c r="H1" s="125"/>
      <c r="I1" s="125"/>
      <c r="J1" s="126"/>
    </row>
    <row r="2" spans="2:10" ht="24" x14ac:dyDescent="0.45">
      <c r="B2" s="37"/>
      <c r="C2" s="128" t="s">
        <v>50</v>
      </c>
      <c r="D2" s="128"/>
      <c r="E2" s="128"/>
      <c r="F2" s="128"/>
      <c r="G2" s="128"/>
      <c r="H2" s="128"/>
      <c r="I2" s="128"/>
      <c r="J2" s="129"/>
    </row>
    <row r="3" spans="2:10" ht="24" x14ac:dyDescent="0.45">
      <c r="B3" s="39" t="s">
        <v>88</v>
      </c>
      <c r="C3" s="131" t="s">
        <v>100</v>
      </c>
      <c r="D3" s="131"/>
      <c r="E3" s="131"/>
      <c r="F3" s="131"/>
      <c r="G3" s="131"/>
      <c r="H3" s="131"/>
      <c r="I3" s="131"/>
      <c r="J3" s="132"/>
    </row>
    <row r="4" spans="2:10" x14ac:dyDescent="0.45">
      <c r="B4" s="98" t="s">
        <v>54</v>
      </c>
      <c r="C4" s="98" t="s">
        <v>52</v>
      </c>
      <c r="D4" s="98" t="s">
        <v>52</v>
      </c>
      <c r="E4" s="98" t="s">
        <v>52</v>
      </c>
      <c r="F4" s="98" t="s">
        <v>52</v>
      </c>
      <c r="G4" s="98" t="s">
        <v>53</v>
      </c>
      <c r="H4" s="98" t="s">
        <v>53</v>
      </c>
      <c r="I4" s="98" t="s">
        <v>53</v>
      </c>
      <c r="J4" s="98" t="s">
        <v>53</v>
      </c>
    </row>
    <row r="5" spans="2:10" x14ac:dyDescent="0.45">
      <c r="B5" s="98" t="s">
        <v>54</v>
      </c>
      <c r="C5" s="98" t="s">
        <v>71</v>
      </c>
      <c r="D5" s="98" t="s">
        <v>69</v>
      </c>
      <c r="E5" s="98" t="s">
        <v>70</v>
      </c>
      <c r="F5" s="98" t="s">
        <v>72</v>
      </c>
      <c r="G5" s="98" t="s">
        <v>71</v>
      </c>
      <c r="H5" s="98" t="s">
        <v>69</v>
      </c>
      <c r="I5" s="98" t="s">
        <v>70</v>
      </c>
      <c r="J5" s="98" t="s">
        <v>72</v>
      </c>
    </row>
    <row r="6" spans="2:10" s="7" customFormat="1" ht="24" x14ac:dyDescent="0.25">
      <c r="B6" s="5" t="s">
        <v>85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</sheetData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B1:G13"/>
  <sheetViews>
    <sheetView rightToLeft="1" view="pageBreakPreview" zoomScaleNormal="100" zoomScaleSheetLayoutView="100" workbookViewId="0">
      <selection activeCell="E14" sqref="E14"/>
    </sheetView>
  </sheetViews>
  <sheetFormatPr defaultRowHeight="18.75" x14ac:dyDescent="0.45"/>
  <cols>
    <col min="1" max="1" width="9.140625" style="1"/>
    <col min="2" max="2" width="18.42578125" style="1" bestFit="1" customWidth="1"/>
    <col min="3" max="3" width="16" style="1" bestFit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6"/>
      <c r="C1" s="125" t="s">
        <v>0</v>
      </c>
      <c r="D1" s="125"/>
      <c r="E1" s="125"/>
      <c r="F1" s="125"/>
      <c r="G1" s="126"/>
    </row>
    <row r="2" spans="2:7" ht="24" x14ac:dyDescent="0.45">
      <c r="B2" s="37"/>
      <c r="C2" s="128" t="s">
        <v>50</v>
      </c>
      <c r="D2" s="128"/>
      <c r="E2" s="128"/>
      <c r="F2" s="128"/>
      <c r="G2" s="129"/>
    </row>
    <row r="3" spans="2:7" ht="24" x14ac:dyDescent="0.45">
      <c r="B3" s="39" t="s">
        <v>88</v>
      </c>
      <c r="C3" s="131" t="s">
        <v>100</v>
      </c>
      <c r="D3" s="131"/>
      <c r="E3" s="131"/>
      <c r="F3" s="131"/>
      <c r="G3" s="132"/>
    </row>
    <row r="4" spans="2:7" x14ac:dyDescent="0.45">
      <c r="B4" s="98" t="s">
        <v>73</v>
      </c>
      <c r="C4" s="98" t="s">
        <v>73</v>
      </c>
      <c r="D4" s="98" t="s">
        <v>52</v>
      </c>
      <c r="E4" s="98" t="s">
        <v>52</v>
      </c>
      <c r="F4" s="98" t="s">
        <v>53</v>
      </c>
      <c r="G4" s="98" t="s">
        <v>53</v>
      </c>
    </row>
    <row r="5" spans="2:7" x14ac:dyDescent="0.45">
      <c r="B5" s="98" t="s">
        <v>74</v>
      </c>
      <c r="C5" s="98" t="s">
        <v>43</v>
      </c>
      <c r="D5" s="98" t="s">
        <v>75</v>
      </c>
      <c r="E5" s="98" t="s">
        <v>76</v>
      </c>
      <c r="F5" s="98" t="s">
        <v>75</v>
      </c>
      <c r="G5" s="98" t="s">
        <v>76</v>
      </c>
    </row>
    <row r="6" spans="2:7" x14ac:dyDescent="0.45">
      <c r="B6" s="3" t="s">
        <v>49</v>
      </c>
      <c r="C6" s="3" t="s">
        <v>104</v>
      </c>
      <c r="D6" s="4">
        <v>0</v>
      </c>
      <c r="E6" s="3">
        <v>0</v>
      </c>
      <c r="F6" s="4">
        <v>0</v>
      </c>
      <c r="G6" s="3">
        <v>0</v>
      </c>
    </row>
    <row r="7" spans="2:7" x14ac:dyDescent="0.45">
      <c r="B7" s="3" t="s">
        <v>49</v>
      </c>
      <c r="C7" s="3" t="s">
        <v>105</v>
      </c>
      <c r="D7" s="4">
        <v>462607488</v>
      </c>
      <c r="E7" s="31">
        <f>D7/42197011340</f>
        <v>1.0963039165796997E-2</v>
      </c>
      <c r="F7" s="4">
        <v>1299801681</v>
      </c>
      <c r="G7" s="51">
        <f>F7/178585006025</f>
        <v>7.2783360144918416E-3</v>
      </c>
    </row>
    <row r="8" spans="2:7" x14ac:dyDescent="0.45">
      <c r="B8" s="137" t="s">
        <v>72</v>
      </c>
      <c r="C8" s="138"/>
      <c r="D8" s="4">
        <f>SUM(D6:D7)</f>
        <v>462607488</v>
      </c>
      <c r="E8" s="31">
        <f>SUM(E6:E7)</f>
        <v>1.0963039165796997E-2</v>
      </c>
      <c r="F8" s="4">
        <f>SUM(F6:F7)</f>
        <v>1299801681</v>
      </c>
      <c r="G8" s="31">
        <f>SUM(G6:G7)</f>
        <v>7.2783360144918416E-3</v>
      </c>
    </row>
    <row r="11" spans="2:7" x14ac:dyDescent="0.45">
      <c r="D11" s="11"/>
      <c r="E11" s="11"/>
      <c r="F11" s="11"/>
      <c r="G11" s="11"/>
    </row>
    <row r="12" spans="2:7" x14ac:dyDescent="0.45">
      <c r="D12" s="11"/>
      <c r="E12" s="11"/>
      <c r="F12" s="11"/>
      <c r="G12" s="11"/>
    </row>
    <row r="13" spans="2:7" x14ac:dyDescent="0.45">
      <c r="F13" s="11"/>
      <c r="G13" s="52"/>
    </row>
  </sheetData>
  <mergeCells count="13">
    <mergeCell ref="C1:G1"/>
    <mergeCell ref="C2:G2"/>
    <mergeCell ref="C3:G3"/>
    <mergeCell ref="B8:C8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view="pageBreakPreview" zoomScale="110" zoomScaleNormal="100" zoomScaleSheetLayoutView="110" workbookViewId="0">
      <selection activeCell="D13" sqref="D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39" t="s">
        <v>0</v>
      </c>
      <c r="B1" s="139"/>
      <c r="C1" s="140"/>
    </row>
    <row r="2" spans="1:3" ht="21" x14ac:dyDescent="0.45">
      <c r="A2" s="139" t="s">
        <v>50</v>
      </c>
      <c r="B2" s="139"/>
      <c r="C2" s="140"/>
    </row>
    <row r="3" spans="1:3" ht="21" x14ac:dyDescent="0.45">
      <c r="A3" s="141" t="s">
        <v>100</v>
      </c>
      <c r="B3" s="141"/>
      <c r="C3" s="142"/>
    </row>
    <row r="4" spans="1:3" ht="21" x14ac:dyDescent="0.45">
      <c r="A4" s="46" t="s">
        <v>88</v>
      </c>
      <c r="B4" s="44"/>
      <c r="C4" s="45"/>
    </row>
    <row r="5" spans="1:3" x14ac:dyDescent="0.45">
      <c r="A5" s="98" t="s">
        <v>77</v>
      </c>
      <c r="B5" s="98" t="s">
        <v>52</v>
      </c>
      <c r="C5" s="98" t="s">
        <v>101</v>
      </c>
    </row>
    <row r="6" spans="1:3" x14ac:dyDescent="0.45">
      <c r="A6" s="98" t="s">
        <v>77</v>
      </c>
      <c r="B6" s="98" t="s">
        <v>46</v>
      </c>
      <c r="C6" s="98" t="s">
        <v>46</v>
      </c>
    </row>
    <row r="7" spans="1:3" x14ac:dyDescent="0.45">
      <c r="A7" s="2" t="s">
        <v>78</v>
      </c>
      <c r="B7" s="4">
        <v>34965</v>
      </c>
      <c r="C7" s="4">
        <v>34965</v>
      </c>
    </row>
    <row r="8" spans="1:3" x14ac:dyDescent="0.45">
      <c r="A8" s="2" t="s">
        <v>79</v>
      </c>
      <c r="B8" s="4">
        <v>0</v>
      </c>
      <c r="C8" s="4">
        <v>0</v>
      </c>
    </row>
    <row r="9" spans="1:3" x14ac:dyDescent="0.45">
      <c r="A9" s="2" t="s">
        <v>80</v>
      </c>
      <c r="B9" s="4">
        <v>0</v>
      </c>
      <c r="C9" s="4">
        <v>5584502</v>
      </c>
    </row>
    <row r="10" spans="1:3" x14ac:dyDescent="0.45">
      <c r="A10" s="14" t="s">
        <v>72</v>
      </c>
      <c r="B10" s="4">
        <f>SUM(B7:B9)</f>
        <v>34965</v>
      </c>
      <c r="C10" s="4">
        <f>SUM(C7:C9)</f>
        <v>5619467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B1:E12"/>
  <sheetViews>
    <sheetView rightToLeft="1" view="pageBreakPreview" zoomScale="120" zoomScaleNormal="110" zoomScaleSheetLayoutView="120" workbookViewId="0">
      <selection activeCell="E12" sqref="E12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18.85546875" style="1" bestFit="1" customWidth="1"/>
    <col min="5" max="5" width="23.5703125" style="1" bestFit="1" customWidth="1"/>
    <col min="6" max="6" width="9.140625" style="1" customWidth="1"/>
    <col min="7" max="16384" width="9.140625" style="1"/>
  </cols>
  <sheetData>
    <row r="1" spans="2:5" ht="24" customHeight="1" x14ac:dyDescent="0.45">
      <c r="B1" s="143" t="s">
        <v>0</v>
      </c>
      <c r="C1" s="144"/>
      <c r="D1" s="144"/>
      <c r="E1" s="145"/>
    </row>
    <row r="2" spans="2:5" ht="24" customHeight="1" x14ac:dyDescent="0.45">
      <c r="B2" s="146" t="s">
        <v>50</v>
      </c>
      <c r="C2" s="147"/>
      <c r="D2" s="147"/>
      <c r="E2" s="148"/>
    </row>
    <row r="3" spans="2:5" ht="24" customHeight="1" x14ac:dyDescent="0.45">
      <c r="B3" s="149" t="s">
        <v>100</v>
      </c>
      <c r="C3" s="131"/>
      <c r="D3" s="131"/>
      <c r="E3" s="150"/>
    </row>
    <row r="4" spans="2:5" ht="24" customHeight="1" x14ac:dyDescent="0.45">
      <c r="B4" s="72" t="s">
        <v>88</v>
      </c>
      <c r="C4" s="46"/>
      <c r="D4" s="47"/>
      <c r="E4" s="73"/>
    </row>
    <row r="5" spans="2:5" x14ac:dyDescent="0.45">
      <c r="B5" s="97" t="s">
        <v>54</v>
      </c>
      <c r="C5" s="56" t="s">
        <v>91</v>
      </c>
      <c r="D5" s="98" t="s">
        <v>46</v>
      </c>
      <c r="E5" s="100" t="s">
        <v>12</v>
      </c>
    </row>
    <row r="6" spans="2:5" x14ac:dyDescent="0.45">
      <c r="B6" s="74" t="s">
        <v>81</v>
      </c>
      <c r="C6" s="2" t="s">
        <v>92</v>
      </c>
      <c r="D6" s="4">
        <v>28779607884</v>
      </c>
      <c r="E6" s="82">
        <f>ABS(D6)/262295647622</f>
        <v>0.10972201843575737</v>
      </c>
    </row>
    <row r="7" spans="2:5" x14ac:dyDescent="0.45">
      <c r="B7" s="74" t="s">
        <v>82</v>
      </c>
      <c r="C7" s="2" t="s">
        <v>93</v>
      </c>
      <c r="D7" s="4">
        <v>0</v>
      </c>
      <c r="E7" s="82">
        <f>ABS(D7)/262295647622</f>
        <v>0</v>
      </c>
    </row>
    <row r="8" spans="2:5" ht="19.5" thickBot="1" x14ac:dyDescent="0.5">
      <c r="B8" s="75" t="s">
        <v>83</v>
      </c>
      <c r="C8" s="76" t="s">
        <v>94</v>
      </c>
      <c r="D8" s="64">
        <v>462607488</v>
      </c>
      <c r="E8" s="77">
        <f>ABS(D8)/262295647622</f>
        <v>1.7636872445046202E-3</v>
      </c>
    </row>
    <row r="9" spans="2:5" x14ac:dyDescent="0.45">
      <c r="B9" s="151" t="s">
        <v>116</v>
      </c>
      <c r="C9" s="151"/>
      <c r="D9" s="151"/>
      <c r="E9" s="151"/>
    </row>
    <row r="11" spans="2:5" x14ac:dyDescent="0.45">
      <c r="E11" s="10"/>
    </row>
    <row r="12" spans="2:5" x14ac:dyDescent="0.45">
      <c r="D12" s="15"/>
    </row>
  </sheetData>
  <mergeCells count="7">
    <mergeCell ref="B1:E1"/>
    <mergeCell ref="B2:E2"/>
    <mergeCell ref="B3:E3"/>
    <mergeCell ref="B9:E9"/>
    <mergeCell ref="B5"/>
    <mergeCell ref="D5"/>
    <mergeCell ref="E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2019-07-28T11:00:04Z</cp:lastPrinted>
  <dcterms:created xsi:type="dcterms:W3CDTF">2018-12-22T09:13:23Z</dcterms:created>
  <dcterms:modified xsi:type="dcterms:W3CDTF">2019-07-30T09:32:44Z</dcterms:modified>
</cp:coreProperties>
</file>